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2120" windowHeight="8970" tabRatio="610" activeTab="2"/>
  </bookViews>
  <sheets>
    <sheet name="第100章" sheetId="1" r:id="rId1"/>
    <sheet name="第700章" sheetId="2" r:id="rId2"/>
    <sheet name="汇总表" sheetId="3" r:id="rId3"/>
  </sheets>
  <definedNames>
    <definedName name="_xlnm.Print_Titles" localSheetId="1">'第700章'!$1:$4</definedName>
  </definedNames>
  <calcPr fullCalcOnLoad="1"/>
</workbook>
</file>

<file path=xl/sharedStrings.xml><?xml version="1.0" encoding="utf-8"?>
<sst xmlns="http://schemas.openxmlformats.org/spreadsheetml/2006/main" count="137" uniqueCount="97">
  <si>
    <t>工程量清单</t>
  </si>
  <si>
    <t>单位</t>
  </si>
  <si>
    <t>数量</t>
  </si>
  <si>
    <t>单价</t>
  </si>
  <si>
    <t>合价</t>
  </si>
  <si>
    <t>货币单位：人民币元</t>
  </si>
  <si>
    <t xml:space="preserve">  货币单位：人民币元</t>
  </si>
  <si>
    <t>工程量清单汇总表</t>
  </si>
  <si>
    <t>序号</t>
  </si>
  <si>
    <t>章次</t>
  </si>
  <si>
    <t>科   目   名   称</t>
  </si>
  <si>
    <t>总则</t>
  </si>
  <si>
    <t>路基</t>
  </si>
  <si>
    <t>路面</t>
  </si>
  <si>
    <t>桥梁、涵洞</t>
  </si>
  <si>
    <t>隧道</t>
  </si>
  <si>
    <t>安全设施及预埋管线</t>
  </si>
  <si>
    <t>绿化及环境保护</t>
  </si>
  <si>
    <t>工程名称：</t>
  </si>
  <si>
    <t>元</t>
  </si>
  <si>
    <t>子目号</t>
  </si>
  <si>
    <t>子目名称</t>
  </si>
  <si>
    <t>102-1</t>
  </si>
  <si>
    <t>总额</t>
  </si>
  <si>
    <t>安全生产费</t>
  </si>
  <si>
    <t>104-1</t>
  </si>
  <si>
    <t>承包人驻地建设</t>
  </si>
  <si>
    <t>102-2</t>
  </si>
  <si>
    <t>m2</t>
  </si>
  <si>
    <t>施工环保费</t>
  </si>
  <si>
    <t>102-3</t>
  </si>
  <si>
    <t>第100章至第700章清单合计</t>
  </si>
  <si>
    <t>已包含在清单合计中材料、工程设备、专业工程暂估价合计</t>
  </si>
  <si>
    <t>清单     第100章   总则</t>
  </si>
  <si>
    <t>清单  第100章 合计   人民币</t>
  </si>
  <si>
    <t>竣工文件</t>
  </si>
  <si>
    <t/>
  </si>
  <si>
    <t>-a</t>
  </si>
  <si>
    <t>-b</t>
  </si>
  <si>
    <t>-c</t>
  </si>
  <si>
    <t>投标价（8+12=13）</t>
  </si>
  <si>
    <t>清单合计减去材料、工程设备、专业工程暂估价、安全生产费合计(8-9-10=11)（评标价）</t>
  </si>
  <si>
    <t>已包含在清单合计中的安全生产费</t>
  </si>
  <si>
    <t>工程管理</t>
  </si>
  <si>
    <t>-d</t>
  </si>
  <si>
    <t>-e</t>
  </si>
  <si>
    <t>2019年门头沟区108国道绿化工程</t>
  </si>
  <si>
    <r>
      <t>清单     第</t>
    </r>
    <r>
      <rPr>
        <b/>
        <sz val="14"/>
        <rFont val="宋体"/>
        <family val="0"/>
      </rPr>
      <t>7</t>
    </r>
    <r>
      <rPr>
        <b/>
        <sz val="14"/>
        <rFont val="宋体"/>
        <family val="0"/>
      </rPr>
      <t>00章  绿化及环境保护</t>
    </r>
  </si>
  <si>
    <r>
      <t>清单  第</t>
    </r>
    <r>
      <rPr>
        <b/>
        <sz val="12"/>
        <rFont val="宋体"/>
        <family val="0"/>
      </rPr>
      <t>7</t>
    </r>
    <r>
      <rPr>
        <b/>
        <sz val="12"/>
        <rFont val="宋体"/>
        <family val="0"/>
      </rPr>
      <t>00章 合计   人民币</t>
    </r>
  </si>
  <si>
    <t>铺设表土</t>
  </si>
  <si>
    <r>
      <t>7</t>
    </r>
    <r>
      <rPr>
        <sz val="11"/>
        <color indexed="8"/>
        <rFont val="宋体"/>
        <family val="0"/>
      </rPr>
      <t>02-3</t>
    </r>
  </si>
  <si>
    <t>平整场地</t>
  </si>
  <si>
    <r>
      <t>7</t>
    </r>
    <r>
      <rPr>
        <sz val="11"/>
        <color indexed="8"/>
        <rFont val="宋体"/>
        <family val="0"/>
      </rPr>
      <t>02-5</t>
    </r>
  </si>
  <si>
    <t>渣土外运</t>
  </si>
  <si>
    <t>m3</t>
  </si>
  <si>
    <t>撒播草种和铺植草皮</t>
  </si>
  <si>
    <r>
      <t>7</t>
    </r>
    <r>
      <rPr>
        <sz val="11"/>
        <color indexed="8"/>
        <rFont val="宋体"/>
        <family val="0"/>
      </rPr>
      <t>03-8</t>
    </r>
  </si>
  <si>
    <t>绿地喷灌系统</t>
  </si>
  <si>
    <t>项</t>
  </si>
  <si>
    <t>种植乔木、灌木和攀缘植物</t>
  </si>
  <si>
    <t>704-1</t>
  </si>
  <si>
    <t>人工种植乔木</t>
  </si>
  <si>
    <t>新植景观松(高4.5m，土球苗木)</t>
  </si>
  <si>
    <t>株</t>
  </si>
  <si>
    <t>新植油松(高3.5m，土球苗木)</t>
  </si>
  <si>
    <t>新植垂柳(胸径12cm，土球苗木)</t>
  </si>
  <si>
    <t>新植金叶槐(胸径5cm，土球苗木)</t>
  </si>
  <si>
    <t>新植紫叶李(胸径5cm，土球苗木)</t>
  </si>
  <si>
    <t>株</t>
  </si>
  <si>
    <r>
      <t>7</t>
    </r>
    <r>
      <rPr>
        <sz val="11"/>
        <color indexed="8"/>
        <rFont val="宋体"/>
        <family val="0"/>
      </rPr>
      <t>04-2</t>
    </r>
  </si>
  <si>
    <t>人工种植灌木</t>
  </si>
  <si>
    <t>新植樱花(地径5cm，土球苗木)</t>
  </si>
  <si>
    <r>
      <t>新植红花碧桃(地径5cm，冠幅</t>
    </r>
    <r>
      <rPr>
        <sz val="11"/>
        <color indexed="8"/>
        <rFont val="宋体"/>
        <family val="0"/>
      </rPr>
      <t>1.5-2.0m，</t>
    </r>
    <r>
      <rPr>
        <sz val="11"/>
        <color indexed="8"/>
        <rFont val="宋体"/>
        <family val="0"/>
      </rPr>
      <t>土球苗木)</t>
    </r>
  </si>
  <si>
    <t>新植木槿(高1.8-2.0m，5个以上分枝，土球苗木)</t>
  </si>
  <si>
    <t>新植沙地柏(高0.8米，4株/平米)</t>
  </si>
  <si>
    <r>
      <t>7</t>
    </r>
    <r>
      <rPr>
        <sz val="11"/>
        <color indexed="8"/>
        <rFont val="宋体"/>
        <family val="0"/>
      </rPr>
      <t>04-5</t>
    </r>
  </si>
  <si>
    <t>人工种植绿篱</t>
  </si>
  <si>
    <t>新植胶东卫矛篱(高1.0m,16株/平方米)</t>
  </si>
  <si>
    <r>
      <t>7</t>
    </r>
    <r>
      <rPr>
        <sz val="11"/>
        <color indexed="8"/>
        <rFont val="宋体"/>
        <family val="0"/>
      </rPr>
      <t>04-6</t>
    </r>
  </si>
  <si>
    <t>人工种植花卉</t>
  </si>
  <si>
    <t>新植藤本月季(三年生，3株/延米，土球苗木)</t>
  </si>
  <si>
    <t>新植丰花月季(三年生，土球苗木)</t>
  </si>
  <si>
    <t>新植多花蔷薇(三年生，多种花色，9株/延米)</t>
  </si>
  <si>
    <t>株</t>
  </si>
  <si>
    <r>
      <t>萱草(三年生，高</t>
    </r>
    <r>
      <rPr>
        <sz val="11"/>
        <color indexed="8"/>
        <rFont val="宋体"/>
        <family val="0"/>
      </rPr>
      <t>25cm，</t>
    </r>
    <r>
      <rPr>
        <sz val="11"/>
        <color indexed="8"/>
        <rFont val="宋体"/>
        <family val="0"/>
      </rPr>
      <t>25株/平米，3芽/株)</t>
    </r>
  </si>
  <si>
    <r>
      <t>7</t>
    </r>
    <r>
      <rPr>
        <sz val="11"/>
        <color indexed="8"/>
        <rFont val="宋体"/>
        <family val="0"/>
      </rPr>
      <t>04-7</t>
    </r>
  </si>
  <si>
    <t>灌木移植利用（沙地柏）</t>
  </si>
  <si>
    <r>
      <t>7</t>
    </r>
    <r>
      <rPr>
        <sz val="11"/>
        <color indexed="8"/>
        <rFont val="宋体"/>
        <family val="0"/>
      </rPr>
      <t>04-8</t>
    </r>
  </si>
  <si>
    <t>地表种植恢复（金叶女贞）</t>
  </si>
  <si>
    <r>
      <t>7</t>
    </r>
    <r>
      <rPr>
        <sz val="11"/>
        <color indexed="8"/>
        <rFont val="宋体"/>
        <family val="0"/>
      </rPr>
      <t>04-9</t>
    </r>
  </si>
  <si>
    <t>绿化附属工程</t>
  </si>
  <si>
    <t>更换钢板护栏（A级防护</t>
  </si>
  <si>
    <t>m</t>
  </si>
  <si>
    <t>隔离护网</t>
  </si>
  <si>
    <t>m</t>
  </si>
  <si>
    <t>金 额</t>
  </si>
  <si>
    <r>
      <t>按上项（11）金额的</t>
    </r>
    <r>
      <rPr>
        <sz val="12"/>
        <color indexed="10"/>
        <rFont val="宋体"/>
        <family val="0"/>
      </rPr>
      <t>3</t>
    </r>
    <r>
      <rPr>
        <sz val="12"/>
        <color indexed="10"/>
        <rFont val="宋体"/>
        <family val="0"/>
      </rPr>
      <t>%</t>
    </r>
    <r>
      <rPr>
        <sz val="12"/>
        <rFont val="宋体"/>
        <family val="0"/>
      </rPr>
      <t>作为不可预见因素的暂定金额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</si>
</sst>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0_);[Red]\(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"/>
    <numFmt numFmtId="184" formatCode="0.0000"/>
    <numFmt numFmtId="185" formatCode="0.000_);[Red]\(0.000\)"/>
    <numFmt numFmtId="186" formatCode="0.0000_);[Red]\(0.0000\)"/>
    <numFmt numFmtId="187" formatCode="0.0_);[Red]\(0.0\)"/>
    <numFmt numFmtId="188" formatCode="0_);[Red]\(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0.0"/>
    <numFmt numFmtId="194" formatCode="0.00_ \&gt;\=\5\2"/>
    <numFmt numFmtId="195" formatCode="#0.000"/>
  </numFmts>
  <fonts count="5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b/>
      <sz val="14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u val="single"/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8"/>
      <name val="Calibri"/>
      <family val="0"/>
    </font>
    <font>
      <b/>
      <sz val="14"/>
      <name val="Calibri"/>
      <family val="0"/>
    </font>
    <font>
      <b/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42" applyFill="1">
      <alignment vertical="center"/>
      <protection/>
    </xf>
    <xf numFmtId="0" fontId="47" fillId="0" borderId="0" xfId="0" applyFont="1" applyFill="1" applyAlignment="1">
      <alignment vertical="center"/>
    </xf>
    <xf numFmtId="0" fontId="0" fillId="0" borderId="0" xfId="42" applyFont="1" applyFill="1">
      <alignment vertical="center"/>
      <protection/>
    </xf>
    <xf numFmtId="0" fontId="4" fillId="0" borderId="10" xfId="42" applyFont="1" applyFill="1" applyBorder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/>
      <protection/>
    </xf>
    <xf numFmtId="177" fontId="0" fillId="0" borderId="10" xfId="42" applyNumberFormat="1" applyFont="1" applyFill="1" applyBorder="1" applyAlignment="1" applyProtection="1">
      <alignment horizontal="center" vertical="center" shrinkToFit="1"/>
      <protection hidden="1"/>
    </xf>
    <xf numFmtId="0" fontId="47" fillId="0" borderId="0" xfId="0" applyFont="1" applyFill="1" applyAlignment="1">
      <alignment vertical="center"/>
    </xf>
    <xf numFmtId="49" fontId="47" fillId="0" borderId="0" xfId="0" applyNumberFormat="1" applyFont="1" applyFill="1" applyBorder="1" applyAlignment="1">
      <alignment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shrinkToFit="1"/>
    </xf>
    <xf numFmtId="0" fontId="48" fillId="0" borderId="10" xfId="0" applyFont="1" applyFill="1" applyBorder="1" applyAlignment="1">
      <alignment horizontal="center" vertical="center" shrinkToFit="1"/>
    </xf>
    <xf numFmtId="49" fontId="47" fillId="0" borderId="0" xfId="0" applyNumberFormat="1" applyFont="1" applyFill="1" applyAlignment="1">
      <alignment vertical="center"/>
    </xf>
    <xf numFmtId="0" fontId="47" fillId="0" borderId="0" xfId="0" applyNumberFormat="1" applyFont="1" applyFill="1" applyAlignment="1">
      <alignment horizontal="center" vertical="center" shrinkToFit="1"/>
    </xf>
    <xf numFmtId="0" fontId="47" fillId="0" borderId="0" xfId="0" applyFont="1" applyFill="1" applyAlignment="1">
      <alignment vertical="center" shrinkToFit="1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horizontal="center" vertical="center" shrinkToFit="1"/>
    </xf>
    <xf numFmtId="0" fontId="48" fillId="0" borderId="0" xfId="0" applyFont="1" applyFill="1" applyAlignment="1">
      <alignment vertical="center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 horizontal="center" vertical="center" wrapText="1"/>
    </xf>
    <xf numFmtId="177" fontId="49" fillId="0" borderId="10" xfId="0" applyNumberFormat="1" applyFont="1" applyFill="1" applyBorder="1" applyAlignment="1">
      <alignment horizontal="center" vertical="center" shrinkToFit="1"/>
    </xf>
    <xf numFmtId="177" fontId="50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50" fillId="0" borderId="0" xfId="0" applyFont="1" applyFill="1" applyAlignment="1">
      <alignment vertical="center"/>
    </xf>
    <xf numFmtId="176" fontId="50" fillId="0" borderId="10" xfId="0" applyNumberFormat="1" applyFont="1" applyFill="1" applyBorder="1" applyAlignment="1">
      <alignment horizontal="center" vertical="center" shrinkToFit="1"/>
    </xf>
    <xf numFmtId="2" fontId="49" fillId="0" borderId="11" xfId="40" applyNumberFormat="1" applyFont="1" applyFill="1" applyBorder="1" applyAlignment="1">
      <alignment horizontal="center" vertical="center" wrapText="1"/>
      <protection/>
    </xf>
    <xf numFmtId="1" fontId="49" fillId="0" borderId="11" xfId="40" applyNumberFormat="1" applyFont="1" applyFill="1" applyBorder="1" applyAlignment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1" xfId="40" applyNumberFormat="1" applyFont="1" applyFill="1" applyBorder="1" applyAlignment="1">
      <alignment horizontal="center" vertical="center" wrapText="1"/>
      <protection/>
    </xf>
    <xf numFmtId="0" fontId="49" fillId="0" borderId="12" xfId="40" applyFont="1" applyFill="1" applyBorder="1" applyAlignment="1">
      <alignment horizontal="center" vertical="center" wrapText="1"/>
      <protection/>
    </xf>
    <xf numFmtId="0" fontId="49" fillId="0" borderId="11" xfId="40" applyFont="1" applyFill="1" applyBorder="1" applyAlignment="1">
      <alignment horizontal="left" vertical="center" wrapText="1"/>
      <protection/>
    </xf>
    <xf numFmtId="0" fontId="49" fillId="0" borderId="11" xfId="40" applyFont="1" applyFill="1" applyBorder="1" applyAlignment="1">
      <alignment horizontal="center" vertical="center" wrapText="1"/>
      <protection/>
    </xf>
    <xf numFmtId="49" fontId="49" fillId="0" borderId="12" xfId="40" applyNumberFormat="1" applyFont="1" applyFill="1" applyBorder="1" applyAlignment="1">
      <alignment horizontal="center" vertical="center" wrapText="1"/>
      <protection/>
    </xf>
    <xf numFmtId="0" fontId="49" fillId="0" borderId="12" xfId="40" applyNumberFormat="1" applyFont="1" applyFill="1" applyBorder="1" applyAlignment="1">
      <alignment horizontal="center" vertical="center" wrapText="1"/>
      <protection/>
    </xf>
    <xf numFmtId="178" fontId="49" fillId="0" borderId="11" xfId="40" applyNumberFormat="1" applyFont="1" applyFill="1" applyBorder="1" applyAlignment="1">
      <alignment horizontal="center" vertical="center" wrapText="1"/>
      <protection/>
    </xf>
    <xf numFmtId="188" fontId="49" fillId="0" borderId="11" xfId="40" applyNumberFormat="1" applyFont="1" applyFill="1" applyBorder="1" applyAlignment="1">
      <alignment horizontal="center" vertical="center" wrapText="1"/>
      <protection/>
    </xf>
    <xf numFmtId="176" fontId="49" fillId="0" borderId="11" xfId="40" applyNumberFormat="1" applyFont="1" applyFill="1" applyBorder="1" applyAlignment="1">
      <alignment horizontal="center" vertical="center" shrinkToFit="1"/>
      <protection/>
    </xf>
    <xf numFmtId="177" fontId="49" fillId="0" borderId="11" xfId="40" applyNumberFormat="1" applyFont="1" applyFill="1" applyBorder="1" applyAlignment="1">
      <alignment horizontal="center" vertical="center" shrinkToFit="1"/>
      <protection/>
    </xf>
    <xf numFmtId="0" fontId="47" fillId="0" borderId="13" xfId="0" applyFont="1" applyFill="1" applyBorder="1" applyAlignment="1">
      <alignment horizontal="right" vertical="center"/>
    </xf>
    <xf numFmtId="0" fontId="4" fillId="0" borderId="14" xfId="42" applyFont="1" applyFill="1" applyBorder="1" applyAlignment="1">
      <alignment horizontal="center" vertical="center"/>
      <protection/>
    </xf>
    <xf numFmtId="0" fontId="51" fillId="0" borderId="0" xfId="0" applyFont="1" applyFill="1" applyAlignment="1">
      <alignment horizontal="center" vertical="center"/>
    </xf>
    <xf numFmtId="0" fontId="47" fillId="0" borderId="13" xfId="0" applyFont="1" applyFill="1" applyBorder="1" applyAlignment="1">
      <alignment horizontal="left" vertical="center" wrapText="1" shrinkToFit="1"/>
    </xf>
    <xf numFmtId="0" fontId="52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right" vertical="center"/>
    </xf>
    <xf numFmtId="177" fontId="53" fillId="0" borderId="10" xfId="0" applyNumberFormat="1" applyFont="1" applyFill="1" applyBorder="1" applyAlignment="1" applyProtection="1">
      <alignment horizontal="center" vertical="center" shrinkToFit="1"/>
      <protection hidden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 applyProtection="1">
      <alignment horizontal="left" vertical="center" wrapText="1" shrinkToFit="1"/>
      <protection hidden="1"/>
    </xf>
    <xf numFmtId="0" fontId="47" fillId="0" borderId="0" xfId="0" applyFont="1" applyFill="1" applyBorder="1" applyAlignment="1">
      <alignment horizontal="center" vertical="center" shrinkToFit="1"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5" fillId="0" borderId="0" xfId="42" applyFont="1" applyFill="1" applyAlignment="1">
      <alignment horizontal="center" vertical="center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0" xfId="42" applyFont="1" applyFill="1" applyBorder="1" applyAlignment="1">
      <alignment horizontal="center" vertical="center" wrapText="1"/>
      <protection/>
    </xf>
    <xf numFmtId="0" fontId="0" fillId="0" borderId="15" xfId="42" applyFont="1" applyFill="1" applyBorder="1" applyAlignment="1">
      <alignment horizontal="center" vertical="center" wrapText="1"/>
      <protection/>
    </xf>
    <xf numFmtId="0" fontId="0" fillId="0" borderId="16" xfId="42" applyFont="1" applyFill="1" applyBorder="1" applyAlignment="1">
      <alignment horizontal="center" vertical="center" wrapText="1"/>
      <protection/>
    </xf>
    <xf numFmtId="0" fontId="47" fillId="0" borderId="13" xfId="0" applyFont="1" applyFill="1" applyBorder="1" applyAlignment="1">
      <alignment horizontal="left" vertical="center"/>
    </xf>
    <xf numFmtId="0" fontId="0" fillId="0" borderId="15" xfId="42" applyFont="1" applyFill="1" applyBorder="1" applyAlignment="1">
      <alignment horizontal="center" vertical="center" wrapText="1"/>
      <protection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zoomScalePageLayoutView="0" workbookViewId="0" topLeftCell="A1">
      <selection activeCell="D11" sqref="D11:E11"/>
    </sheetView>
  </sheetViews>
  <sheetFormatPr defaultColWidth="9.00390625" defaultRowHeight="14.25"/>
  <cols>
    <col min="1" max="1" width="10.00390625" style="7" customWidth="1"/>
    <col min="2" max="2" width="31.125" style="7" customWidth="1"/>
    <col min="3" max="3" width="8.00390625" style="7" customWidth="1"/>
    <col min="4" max="4" width="9.125" style="7" customWidth="1"/>
    <col min="5" max="5" width="11.50390625" style="7" customWidth="1"/>
    <col min="6" max="6" width="12.375" style="7" customWidth="1"/>
    <col min="7" max="16384" width="9.00390625" style="7" customWidth="1"/>
  </cols>
  <sheetData>
    <row r="1" spans="1:6" ht="43.5" customHeight="1">
      <c r="A1" s="44" t="s">
        <v>0</v>
      </c>
      <c r="B1" s="44"/>
      <c r="C1" s="44"/>
      <c r="D1" s="44"/>
      <c r="E1" s="44"/>
      <c r="F1" s="44"/>
    </row>
    <row r="2" spans="1:6" ht="38.25" customHeight="1">
      <c r="A2" s="7" t="s">
        <v>18</v>
      </c>
      <c r="B2" s="45" t="s">
        <v>46</v>
      </c>
      <c r="C2" s="45"/>
      <c r="D2" s="45"/>
      <c r="E2" s="49" t="s">
        <v>5</v>
      </c>
      <c r="F2" s="49"/>
    </row>
    <row r="3" spans="1:6" ht="36" customHeight="1">
      <c r="A3" s="46" t="s">
        <v>33</v>
      </c>
      <c r="B3" s="46"/>
      <c r="C3" s="46"/>
      <c r="D3" s="46"/>
      <c r="E3" s="46"/>
      <c r="F3" s="46"/>
    </row>
    <row r="4" spans="1:6" ht="36" customHeight="1">
      <c r="A4" s="10" t="s">
        <v>20</v>
      </c>
      <c r="B4" s="10" t="s">
        <v>21</v>
      </c>
      <c r="C4" s="10" t="s">
        <v>1</v>
      </c>
      <c r="D4" s="10" t="s">
        <v>2</v>
      </c>
      <c r="E4" s="10" t="s">
        <v>3</v>
      </c>
      <c r="F4" s="10" t="s">
        <v>4</v>
      </c>
    </row>
    <row r="5" spans="1:6" ht="36" customHeight="1">
      <c r="A5" s="27">
        <v>102</v>
      </c>
      <c r="B5" s="28" t="s">
        <v>43</v>
      </c>
      <c r="C5" s="10"/>
      <c r="D5" s="10"/>
      <c r="E5" s="10"/>
      <c r="F5" s="10"/>
    </row>
    <row r="6" spans="1:6" s="23" customFormat="1" ht="38.25" customHeight="1">
      <c r="A6" s="29" t="s">
        <v>22</v>
      </c>
      <c r="B6" s="30" t="s">
        <v>35</v>
      </c>
      <c r="C6" s="29" t="s">
        <v>23</v>
      </c>
      <c r="D6" s="29">
        <v>1</v>
      </c>
      <c r="E6" s="21"/>
      <c r="F6" s="22">
        <f>ROUND(D6*E6,0)</f>
        <v>0</v>
      </c>
    </row>
    <row r="7" spans="1:6" s="23" customFormat="1" ht="38.25" customHeight="1">
      <c r="A7" s="29" t="s">
        <v>27</v>
      </c>
      <c r="B7" s="30" t="s">
        <v>29</v>
      </c>
      <c r="C7" s="29" t="s">
        <v>23</v>
      </c>
      <c r="D7" s="29">
        <v>1</v>
      </c>
      <c r="E7" s="21"/>
      <c r="F7" s="22">
        <f>ROUND(D7*E7,0)</f>
        <v>0</v>
      </c>
    </row>
    <row r="8" spans="1:6" s="23" customFormat="1" ht="38.25" customHeight="1">
      <c r="A8" s="29" t="s">
        <v>30</v>
      </c>
      <c r="B8" s="30" t="s">
        <v>24</v>
      </c>
      <c r="C8" s="29" t="s">
        <v>23</v>
      </c>
      <c r="D8" s="29">
        <v>1</v>
      </c>
      <c r="E8" s="21"/>
      <c r="F8" s="22">
        <f>ROUND(D8*E8,0)</f>
        <v>0</v>
      </c>
    </row>
    <row r="9" spans="1:6" s="23" customFormat="1" ht="39.75" customHeight="1">
      <c r="A9" s="31">
        <v>104</v>
      </c>
      <c r="B9" s="30" t="s">
        <v>26</v>
      </c>
      <c r="C9" s="29"/>
      <c r="D9" s="29"/>
      <c r="E9" s="21"/>
      <c r="F9" s="22"/>
    </row>
    <row r="10" spans="1:6" s="23" customFormat="1" ht="38.25" customHeight="1">
      <c r="A10" s="29" t="s">
        <v>25</v>
      </c>
      <c r="B10" s="30" t="s">
        <v>26</v>
      </c>
      <c r="C10" s="29" t="s">
        <v>23</v>
      </c>
      <c r="D10" s="29">
        <v>1</v>
      </c>
      <c r="E10" s="21"/>
      <c r="F10" s="22">
        <f>ROUND(D10*E10,0)</f>
        <v>0</v>
      </c>
    </row>
    <row r="11" spans="1:14" s="18" customFormat="1" ht="36" customHeight="1">
      <c r="A11" s="47" t="s">
        <v>34</v>
      </c>
      <c r="B11" s="47"/>
      <c r="C11" s="47"/>
      <c r="D11" s="48">
        <f>ROUND(SUM(F6:F10),0)</f>
        <v>0</v>
      </c>
      <c r="E11" s="48"/>
      <c r="F11" s="19" t="s">
        <v>19</v>
      </c>
      <c r="G11" s="20"/>
      <c r="H11" s="20"/>
      <c r="I11" s="20"/>
      <c r="J11" s="20"/>
      <c r="K11" s="20"/>
      <c r="L11" s="20"/>
      <c r="M11" s="20"/>
      <c r="N11" s="20"/>
    </row>
    <row r="12" ht="32.25" customHeight="1"/>
    <row r="13" ht="25.5" customHeight="1">
      <c r="A13" s="16"/>
    </row>
  </sheetData>
  <sheetProtection password="9D69" sheet="1"/>
  <protectedRanges>
    <protectedRange sqref="E6:E8 E10" name="区域1"/>
  </protectedRanges>
  <mergeCells count="6">
    <mergeCell ref="A1:F1"/>
    <mergeCell ref="B2:D2"/>
    <mergeCell ref="A3:F3"/>
    <mergeCell ref="A11:C11"/>
    <mergeCell ref="D11:E11"/>
    <mergeCell ref="E2:F2"/>
  </mergeCells>
  <printOptions horizontalCentered="1"/>
  <pageMargins left="0.5118110236220472" right="0.5118110236220472" top="0.7480314960629921" bottom="0.7480314960629921" header="0.31496062992125984" footer="0.9055118110236221"/>
  <pageSetup horizontalDpi="600" verticalDpi="600" orientation="portrait" paperSize="9" r:id="rId1"/>
  <headerFooter>
    <oddFooter xml:space="preserve">&amp;L&amp;"宋体,加粗"投标书签署人签字：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8">
      <selection activeCell="H23" sqref="H23"/>
    </sheetView>
  </sheetViews>
  <sheetFormatPr defaultColWidth="9.00390625" defaultRowHeight="14.25"/>
  <cols>
    <col min="1" max="1" width="11.00390625" style="13" customWidth="1"/>
    <col min="2" max="2" width="28.75390625" style="7" customWidth="1"/>
    <col min="3" max="3" width="7.125" style="7" customWidth="1"/>
    <col min="4" max="4" width="11.625" style="14" customWidth="1"/>
    <col min="5" max="5" width="11.375" style="15" customWidth="1"/>
    <col min="6" max="6" width="14.625" style="15" customWidth="1"/>
    <col min="7" max="7" width="9.00390625" style="7" customWidth="1"/>
    <col min="8" max="8" width="45.00390625" style="7" bestFit="1" customWidth="1"/>
    <col min="9" max="9" width="13.875" style="7" bestFit="1" customWidth="1"/>
    <col min="10" max="16384" width="9.00390625" style="7" customWidth="1"/>
  </cols>
  <sheetData>
    <row r="1" spans="1:6" ht="43.5" customHeight="1">
      <c r="A1" s="44" t="s">
        <v>0</v>
      </c>
      <c r="B1" s="44"/>
      <c r="C1" s="44"/>
      <c r="D1" s="44"/>
      <c r="E1" s="44"/>
      <c r="F1" s="44"/>
    </row>
    <row r="2" spans="1:6" ht="41.25" customHeight="1">
      <c r="A2" s="8" t="s">
        <v>18</v>
      </c>
      <c r="B2" s="50" t="str">
        <f>'第100章'!B2:D2</f>
        <v>2019年门头沟区108国道绿化工程</v>
      </c>
      <c r="C2" s="50"/>
      <c r="D2" s="50"/>
      <c r="E2" s="51" t="s">
        <v>6</v>
      </c>
      <c r="F2" s="51"/>
    </row>
    <row r="3" spans="1:6" ht="36" customHeight="1">
      <c r="A3" s="46" t="s">
        <v>47</v>
      </c>
      <c r="B3" s="46"/>
      <c r="C3" s="46"/>
      <c r="D3" s="46"/>
      <c r="E3" s="46"/>
      <c r="F3" s="46"/>
    </row>
    <row r="4" spans="1:6" ht="36" customHeight="1">
      <c r="A4" s="9" t="s">
        <v>20</v>
      </c>
      <c r="B4" s="10" t="s">
        <v>21</v>
      </c>
      <c r="C4" s="10" t="s">
        <v>1</v>
      </c>
      <c r="D4" s="11" t="s">
        <v>2</v>
      </c>
      <c r="E4" s="12" t="s">
        <v>3</v>
      </c>
      <c r="F4" s="12" t="s">
        <v>4</v>
      </c>
    </row>
    <row r="5" spans="1:6" s="23" customFormat="1" ht="32.25" customHeight="1">
      <c r="A5" s="33">
        <v>702</v>
      </c>
      <c r="B5" s="34" t="s">
        <v>49</v>
      </c>
      <c r="C5" s="35"/>
      <c r="D5" s="25"/>
      <c r="E5" s="24"/>
      <c r="F5" s="22"/>
    </row>
    <row r="6" spans="1:6" s="23" customFormat="1" ht="32.25" customHeight="1">
      <c r="A6" s="33" t="s">
        <v>50</v>
      </c>
      <c r="B6" s="34" t="s">
        <v>51</v>
      </c>
      <c r="C6" s="35" t="s">
        <v>28</v>
      </c>
      <c r="D6" s="38">
        <v>4227</v>
      </c>
      <c r="E6" s="24"/>
      <c r="F6" s="22">
        <f aca="true" t="shared" si="0" ref="F6:F33">ROUND(D6*E6,0)</f>
        <v>0</v>
      </c>
    </row>
    <row r="7" spans="1:6" s="23" customFormat="1" ht="32.25" customHeight="1">
      <c r="A7" s="33" t="s">
        <v>52</v>
      </c>
      <c r="B7" s="34" t="s">
        <v>53</v>
      </c>
      <c r="C7" s="35" t="s">
        <v>54</v>
      </c>
      <c r="D7" s="38">
        <v>816</v>
      </c>
      <c r="E7" s="24"/>
      <c r="F7" s="22">
        <f t="shared" si="0"/>
        <v>0</v>
      </c>
    </row>
    <row r="8" spans="1:6" s="23" customFormat="1" ht="32.25" customHeight="1">
      <c r="A8" s="33">
        <v>703</v>
      </c>
      <c r="B8" s="34" t="s">
        <v>55</v>
      </c>
      <c r="C8" s="35" t="s">
        <v>36</v>
      </c>
      <c r="D8" s="25"/>
      <c r="E8" s="24"/>
      <c r="F8" s="22"/>
    </row>
    <row r="9" spans="1:6" s="23" customFormat="1" ht="32.25" customHeight="1">
      <c r="A9" s="33" t="s">
        <v>56</v>
      </c>
      <c r="B9" s="34" t="s">
        <v>57</v>
      </c>
      <c r="C9" s="35" t="s">
        <v>58</v>
      </c>
      <c r="D9" s="26">
        <v>1</v>
      </c>
      <c r="E9" s="24"/>
      <c r="F9" s="22">
        <f t="shared" si="0"/>
        <v>0</v>
      </c>
    </row>
    <row r="10" spans="1:6" s="23" customFormat="1" ht="32.25" customHeight="1">
      <c r="A10" s="33">
        <v>704</v>
      </c>
      <c r="B10" s="34" t="s">
        <v>59</v>
      </c>
      <c r="C10" s="35"/>
      <c r="D10" s="26"/>
      <c r="E10" s="24"/>
      <c r="F10" s="22"/>
    </row>
    <row r="11" spans="1:6" s="23" customFormat="1" ht="32.25" customHeight="1">
      <c r="A11" s="33" t="s">
        <v>60</v>
      </c>
      <c r="B11" s="34" t="s">
        <v>61</v>
      </c>
      <c r="C11" s="35"/>
      <c r="D11" s="25"/>
      <c r="E11" s="24"/>
      <c r="F11" s="22"/>
    </row>
    <row r="12" spans="1:6" s="23" customFormat="1" ht="32.25" customHeight="1">
      <c r="A12" s="33" t="s">
        <v>37</v>
      </c>
      <c r="B12" s="34" t="s">
        <v>62</v>
      </c>
      <c r="C12" s="35" t="s">
        <v>63</v>
      </c>
      <c r="D12" s="39">
        <v>1</v>
      </c>
      <c r="E12" s="24"/>
      <c r="F12" s="22">
        <f t="shared" si="0"/>
        <v>0</v>
      </c>
    </row>
    <row r="13" spans="1:6" s="23" customFormat="1" ht="32.25" customHeight="1">
      <c r="A13" s="33" t="s">
        <v>38</v>
      </c>
      <c r="B13" s="34" t="s">
        <v>64</v>
      </c>
      <c r="C13" s="35" t="s">
        <v>63</v>
      </c>
      <c r="D13" s="39">
        <v>45</v>
      </c>
      <c r="E13" s="24"/>
      <c r="F13" s="22">
        <f t="shared" si="0"/>
        <v>0</v>
      </c>
    </row>
    <row r="14" spans="1:6" s="23" customFormat="1" ht="32.25" customHeight="1">
      <c r="A14" s="33" t="s">
        <v>39</v>
      </c>
      <c r="B14" s="34" t="s">
        <v>65</v>
      </c>
      <c r="C14" s="35" t="s">
        <v>63</v>
      </c>
      <c r="D14" s="39">
        <v>2</v>
      </c>
      <c r="E14" s="24"/>
      <c r="F14" s="22">
        <f t="shared" si="0"/>
        <v>0</v>
      </c>
    </row>
    <row r="15" spans="1:6" s="23" customFormat="1" ht="32.25" customHeight="1">
      <c r="A15" s="33" t="s">
        <v>44</v>
      </c>
      <c r="B15" s="34" t="s">
        <v>66</v>
      </c>
      <c r="C15" s="35" t="s">
        <v>63</v>
      </c>
      <c r="D15" s="39">
        <v>5</v>
      </c>
      <c r="E15" s="24"/>
      <c r="F15" s="22">
        <f t="shared" si="0"/>
        <v>0</v>
      </c>
    </row>
    <row r="16" spans="1:6" s="23" customFormat="1" ht="32.25" customHeight="1">
      <c r="A16" s="33" t="s">
        <v>45</v>
      </c>
      <c r="B16" s="34" t="s">
        <v>67</v>
      </c>
      <c r="C16" s="35" t="s">
        <v>68</v>
      </c>
      <c r="D16" s="39">
        <v>5</v>
      </c>
      <c r="E16" s="24"/>
      <c r="F16" s="22">
        <f t="shared" si="0"/>
        <v>0</v>
      </c>
    </row>
    <row r="17" spans="1:6" s="23" customFormat="1" ht="32.25" customHeight="1">
      <c r="A17" s="33" t="s">
        <v>69</v>
      </c>
      <c r="B17" s="34" t="s">
        <v>70</v>
      </c>
      <c r="C17" s="35" t="s">
        <v>36</v>
      </c>
      <c r="D17" s="39"/>
      <c r="E17" s="24"/>
      <c r="F17" s="22"/>
    </row>
    <row r="18" spans="1:6" s="23" customFormat="1" ht="32.25" customHeight="1">
      <c r="A18" s="33" t="s">
        <v>37</v>
      </c>
      <c r="B18" s="34" t="s">
        <v>71</v>
      </c>
      <c r="C18" s="35" t="s">
        <v>63</v>
      </c>
      <c r="D18" s="39">
        <v>61</v>
      </c>
      <c r="E18" s="24"/>
      <c r="F18" s="22">
        <f t="shared" si="0"/>
        <v>0</v>
      </c>
    </row>
    <row r="19" spans="1:6" s="23" customFormat="1" ht="32.25" customHeight="1">
      <c r="A19" s="33" t="s">
        <v>38</v>
      </c>
      <c r="B19" s="34" t="s">
        <v>72</v>
      </c>
      <c r="C19" s="35" t="s">
        <v>63</v>
      </c>
      <c r="D19" s="39">
        <v>55</v>
      </c>
      <c r="E19" s="24"/>
      <c r="F19" s="22">
        <f t="shared" si="0"/>
        <v>0</v>
      </c>
    </row>
    <row r="20" spans="1:6" s="23" customFormat="1" ht="32.25" customHeight="1">
      <c r="A20" s="33" t="s">
        <v>39</v>
      </c>
      <c r="B20" s="34" t="s">
        <v>73</v>
      </c>
      <c r="C20" s="35" t="s">
        <v>63</v>
      </c>
      <c r="D20" s="39">
        <v>8</v>
      </c>
      <c r="E20" s="24"/>
      <c r="F20" s="22">
        <f t="shared" si="0"/>
        <v>0</v>
      </c>
    </row>
    <row r="21" spans="1:6" s="23" customFormat="1" ht="32.25" customHeight="1">
      <c r="A21" s="33" t="s">
        <v>44</v>
      </c>
      <c r="B21" s="34" t="s">
        <v>74</v>
      </c>
      <c r="C21" s="35" t="s">
        <v>63</v>
      </c>
      <c r="D21" s="39">
        <v>642</v>
      </c>
      <c r="E21" s="24"/>
      <c r="F21" s="22">
        <f t="shared" si="0"/>
        <v>0</v>
      </c>
    </row>
    <row r="22" spans="1:6" s="23" customFormat="1" ht="32.25" customHeight="1">
      <c r="A22" s="33" t="s">
        <v>75</v>
      </c>
      <c r="B22" s="34" t="s">
        <v>76</v>
      </c>
      <c r="C22" s="35"/>
      <c r="D22" s="25"/>
      <c r="E22" s="24"/>
      <c r="F22" s="22"/>
    </row>
    <row r="23" spans="1:6" s="23" customFormat="1" ht="32.25" customHeight="1">
      <c r="A23" s="33" t="s">
        <v>37</v>
      </c>
      <c r="B23" s="34" t="s">
        <v>77</v>
      </c>
      <c r="C23" s="35" t="s">
        <v>28</v>
      </c>
      <c r="D23" s="40">
        <v>160</v>
      </c>
      <c r="E23" s="24"/>
      <c r="F23" s="22">
        <f t="shared" si="0"/>
        <v>0</v>
      </c>
    </row>
    <row r="24" spans="1:6" s="23" customFormat="1" ht="32.25" customHeight="1">
      <c r="A24" s="33" t="s">
        <v>78</v>
      </c>
      <c r="B24" s="34" t="s">
        <v>79</v>
      </c>
      <c r="C24" s="35"/>
      <c r="D24" s="25"/>
      <c r="E24" s="24"/>
      <c r="F24" s="22"/>
    </row>
    <row r="25" spans="1:6" s="23" customFormat="1" ht="32.25" customHeight="1">
      <c r="A25" s="33" t="s">
        <v>37</v>
      </c>
      <c r="B25" s="34" t="s">
        <v>80</v>
      </c>
      <c r="C25" s="35" t="s">
        <v>68</v>
      </c>
      <c r="D25" s="41">
        <v>480</v>
      </c>
      <c r="E25" s="24"/>
      <c r="F25" s="22">
        <f t="shared" si="0"/>
        <v>0</v>
      </c>
    </row>
    <row r="26" spans="1:6" s="23" customFormat="1" ht="32.25" customHeight="1">
      <c r="A26" s="33" t="s">
        <v>38</v>
      </c>
      <c r="B26" s="34" t="s">
        <v>81</v>
      </c>
      <c r="C26" s="35" t="s">
        <v>63</v>
      </c>
      <c r="D26" s="41">
        <v>480</v>
      </c>
      <c r="E26" s="24"/>
      <c r="F26" s="22">
        <f t="shared" si="0"/>
        <v>0</v>
      </c>
    </row>
    <row r="27" spans="1:6" s="23" customFormat="1" ht="32.25" customHeight="1">
      <c r="A27" s="33" t="s">
        <v>39</v>
      </c>
      <c r="B27" s="34" t="s">
        <v>82</v>
      </c>
      <c r="C27" s="35" t="s">
        <v>83</v>
      </c>
      <c r="D27" s="41">
        <v>360</v>
      </c>
      <c r="E27" s="24"/>
      <c r="F27" s="22">
        <f t="shared" si="0"/>
        <v>0</v>
      </c>
    </row>
    <row r="28" spans="1:6" s="23" customFormat="1" ht="32.25" customHeight="1">
      <c r="A28" s="33" t="s">
        <v>44</v>
      </c>
      <c r="B28" s="34" t="s">
        <v>84</v>
      </c>
      <c r="C28" s="35" t="s">
        <v>28</v>
      </c>
      <c r="D28" s="40">
        <v>72</v>
      </c>
      <c r="E28" s="24"/>
      <c r="F28" s="22">
        <f t="shared" si="0"/>
        <v>0</v>
      </c>
    </row>
    <row r="29" spans="1:6" s="23" customFormat="1" ht="32.25" customHeight="1">
      <c r="A29" s="36" t="s">
        <v>85</v>
      </c>
      <c r="B29" s="34" t="s">
        <v>86</v>
      </c>
      <c r="C29" s="35" t="s">
        <v>63</v>
      </c>
      <c r="D29" s="41">
        <v>368</v>
      </c>
      <c r="E29" s="24"/>
      <c r="F29" s="22">
        <f t="shared" si="0"/>
        <v>0</v>
      </c>
    </row>
    <row r="30" spans="1:6" s="23" customFormat="1" ht="32.25" customHeight="1">
      <c r="A30" s="37" t="s">
        <v>87</v>
      </c>
      <c r="B30" s="34" t="s">
        <v>88</v>
      </c>
      <c r="C30" s="35" t="s">
        <v>63</v>
      </c>
      <c r="D30" s="41">
        <v>1050</v>
      </c>
      <c r="E30" s="24"/>
      <c r="F30" s="22">
        <f t="shared" si="0"/>
        <v>0</v>
      </c>
    </row>
    <row r="31" spans="1:6" s="23" customFormat="1" ht="32.25" customHeight="1">
      <c r="A31" s="33" t="s">
        <v>89</v>
      </c>
      <c r="B31" s="34" t="s">
        <v>90</v>
      </c>
      <c r="C31" s="35" t="s">
        <v>36</v>
      </c>
      <c r="D31" s="32"/>
      <c r="E31" s="24"/>
      <c r="F31" s="22"/>
    </row>
    <row r="32" spans="1:6" s="23" customFormat="1" ht="32.25" customHeight="1">
      <c r="A32" s="33" t="s">
        <v>37</v>
      </c>
      <c r="B32" s="34" t="s">
        <v>91</v>
      </c>
      <c r="C32" s="35" t="s">
        <v>92</v>
      </c>
      <c r="D32" s="40">
        <v>14</v>
      </c>
      <c r="E32" s="24"/>
      <c r="F32" s="22">
        <f t="shared" si="0"/>
        <v>0</v>
      </c>
    </row>
    <row r="33" spans="1:6" s="23" customFormat="1" ht="32.25" customHeight="1">
      <c r="A33" s="33" t="s">
        <v>38</v>
      </c>
      <c r="B33" s="34" t="s">
        <v>93</v>
      </c>
      <c r="C33" s="35" t="s">
        <v>94</v>
      </c>
      <c r="D33" s="40">
        <v>146</v>
      </c>
      <c r="E33" s="24"/>
      <c r="F33" s="22">
        <f t="shared" si="0"/>
        <v>0</v>
      </c>
    </row>
    <row r="34" spans="1:6" s="18" customFormat="1" ht="41.25" customHeight="1">
      <c r="A34" s="47" t="s">
        <v>48</v>
      </c>
      <c r="B34" s="47"/>
      <c r="C34" s="47"/>
      <c r="D34" s="48">
        <f>ROUND(SUM(F6:F33),0)</f>
        <v>0</v>
      </c>
      <c r="E34" s="48"/>
      <c r="F34" s="17" t="s">
        <v>19</v>
      </c>
    </row>
  </sheetData>
  <sheetProtection password="9D69" sheet="1"/>
  <protectedRanges>
    <protectedRange sqref="E6:E7 E9 E12:E16 E18:E21 E23 E25:E30 E32:E33" name="区域1"/>
  </protectedRanges>
  <mergeCells count="6">
    <mergeCell ref="A1:F1"/>
    <mergeCell ref="B2:D2"/>
    <mergeCell ref="E2:F2"/>
    <mergeCell ref="A3:F3"/>
    <mergeCell ref="A34:C34"/>
    <mergeCell ref="D34:E34"/>
  </mergeCells>
  <printOptions horizontalCentered="1"/>
  <pageMargins left="0.5511811023622047" right="0.5511811023622047" top="0.7874015748031497" bottom="0.9055118110236221" header="0.5118110236220472" footer="0.7874015748031497"/>
  <pageSetup horizontalDpi="600" verticalDpi="600" orientation="portrait" paperSize="9" r:id="rId1"/>
  <headerFooter alignWithMargins="0">
    <oddFooter xml:space="preserve">&amp;L&amp;"宋体,加粗"投标书签署人签字：&amp;16&amp;U       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PageLayoutView="0" workbookViewId="0" topLeftCell="A13">
      <selection activeCell="G16" sqref="G16"/>
    </sheetView>
  </sheetViews>
  <sheetFormatPr defaultColWidth="9.00390625" defaultRowHeight="14.25"/>
  <cols>
    <col min="1" max="1" width="6.75390625" style="1" customWidth="1"/>
    <col min="2" max="2" width="10.00390625" style="1" customWidth="1"/>
    <col min="3" max="3" width="44.125" style="1" customWidth="1"/>
    <col min="4" max="4" width="20.75390625" style="1" customWidth="1"/>
    <col min="5" max="16384" width="9.00390625" style="1" customWidth="1"/>
  </cols>
  <sheetData>
    <row r="1" spans="1:4" ht="42.75" customHeight="1">
      <c r="A1" s="54" t="s">
        <v>7</v>
      </c>
      <c r="B1" s="54"/>
      <c r="C1" s="54"/>
      <c r="D1" s="54"/>
    </row>
    <row r="2" spans="1:4" s="2" customFormat="1" ht="38.25" customHeight="1">
      <c r="A2" s="59" t="str">
        <f>"工程名称："&amp;'第100章'!B2</f>
        <v>工程名称：2019年门头沟区108国道绿化工程</v>
      </c>
      <c r="B2" s="59"/>
      <c r="C2" s="59"/>
      <c r="D2" s="42" t="s">
        <v>5</v>
      </c>
    </row>
    <row r="3" spans="1:4" s="3" customFormat="1" ht="36" customHeight="1">
      <c r="A3" s="4" t="s">
        <v>8</v>
      </c>
      <c r="B3" s="4" t="s">
        <v>9</v>
      </c>
      <c r="C3" s="4" t="s">
        <v>10</v>
      </c>
      <c r="D3" s="43" t="s">
        <v>95</v>
      </c>
    </row>
    <row r="4" spans="1:4" s="3" customFormat="1" ht="32.25" customHeight="1">
      <c r="A4" s="5">
        <v>1</v>
      </c>
      <c r="B4" s="5">
        <v>100</v>
      </c>
      <c r="C4" s="5" t="s">
        <v>11</v>
      </c>
      <c r="D4" s="5">
        <f>'第100章'!D11</f>
        <v>0</v>
      </c>
    </row>
    <row r="5" spans="1:4" s="3" customFormat="1" ht="32.25" customHeight="1">
      <c r="A5" s="5">
        <v>2</v>
      </c>
      <c r="B5" s="5">
        <v>200</v>
      </c>
      <c r="C5" s="5" t="s">
        <v>12</v>
      </c>
      <c r="D5" s="5"/>
    </row>
    <row r="6" spans="1:4" s="3" customFormat="1" ht="32.25" customHeight="1">
      <c r="A6" s="5">
        <v>3</v>
      </c>
      <c r="B6" s="5">
        <v>300</v>
      </c>
      <c r="C6" s="5" t="s">
        <v>13</v>
      </c>
      <c r="D6" s="5"/>
    </row>
    <row r="7" spans="1:4" s="3" customFormat="1" ht="32.25" customHeight="1">
      <c r="A7" s="5">
        <v>4</v>
      </c>
      <c r="B7" s="5">
        <v>400</v>
      </c>
      <c r="C7" s="5" t="s">
        <v>14</v>
      </c>
      <c r="D7" s="5"/>
    </row>
    <row r="8" spans="1:4" s="3" customFormat="1" ht="32.25" customHeight="1">
      <c r="A8" s="5">
        <v>5</v>
      </c>
      <c r="B8" s="5">
        <v>500</v>
      </c>
      <c r="C8" s="5" t="s">
        <v>15</v>
      </c>
      <c r="D8" s="5"/>
    </row>
    <row r="9" spans="1:4" s="3" customFormat="1" ht="32.25" customHeight="1">
      <c r="A9" s="5">
        <v>6</v>
      </c>
      <c r="B9" s="5">
        <v>600</v>
      </c>
      <c r="C9" s="5" t="s">
        <v>16</v>
      </c>
      <c r="D9" s="5"/>
    </row>
    <row r="10" spans="1:4" s="3" customFormat="1" ht="32.25" customHeight="1">
      <c r="A10" s="5">
        <v>7</v>
      </c>
      <c r="B10" s="5">
        <v>700</v>
      </c>
      <c r="C10" s="5" t="s">
        <v>17</v>
      </c>
      <c r="D10" s="5">
        <f>'第700章'!D34</f>
        <v>0</v>
      </c>
    </row>
    <row r="11" spans="1:4" s="3" customFormat="1" ht="32.25" customHeight="1">
      <c r="A11" s="5">
        <v>8</v>
      </c>
      <c r="B11" s="55" t="s">
        <v>31</v>
      </c>
      <c r="C11" s="55"/>
      <c r="D11" s="6">
        <f>SUM(D4:D10)</f>
        <v>0</v>
      </c>
    </row>
    <row r="12" spans="1:4" s="3" customFormat="1" ht="34.5" customHeight="1">
      <c r="A12" s="5">
        <v>9</v>
      </c>
      <c r="B12" s="55" t="s">
        <v>32</v>
      </c>
      <c r="C12" s="55"/>
      <c r="D12" s="6"/>
    </row>
    <row r="13" spans="1:4" s="3" customFormat="1" ht="34.5" customHeight="1">
      <c r="A13" s="5">
        <v>10</v>
      </c>
      <c r="B13" s="56" t="s">
        <v>42</v>
      </c>
      <c r="C13" s="55"/>
      <c r="D13" s="6">
        <f>ROUND((1698848*1.5%),)</f>
        <v>25483</v>
      </c>
    </row>
    <row r="14" spans="1:4" s="3" customFormat="1" ht="36.75" customHeight="1">
      <c r="A14" s="5">
        <v>11</v>
      </c>
      <c r="B14" s="57" t="s">
        <v>41</v>
      </c>
      <c r="C14" s="58"/>
      <c r="D14" s="6">
        <f>ROUND(D11-D12-D13,0)</f>
        <v>-25483</v>
      </c>
    </row>
    <row r="15" spans="1:4" s="3" customFormat="1" ht="36.75" customHeight="1">
      <c r="A15" s="5">
        <v>12</v>
      </c>
      <c r="B15" s="60" t="s">
        <v>96</v>
      </c>
      <c r="C15" s="58"/>
      <c r="D15" s="6">
        <f>ROUND((D14*3%),)</f>
        <v>-764</v>
      </c>
    </row>
    <row r="16" spans="1:4" s="3" customFormat="1" ht="38.25" customHeight="1">
      <c r="A16" s="5">
        <v>13</v>
      </c>
      <c r="B16" s="52" t="s">
        <v>40</v>
      </c>
      <c r="C16" s="53"/>
      <c r="D16" s="6">
        <f>D11+D15</f>
        <v>-764</v>
      </c>
    </row>
  </sheetData>
  <sheetProtection password="9D69" sheet="1"/>
  <mergeCells count="8">
    <mergeCell ref="B16:C16"/>
    <mergeCell ref="A1:D1"/>
    <mergeCell ref="B11:C11"/>
    <mergeCell ref="B12:C12"/>
    <mergeCell ref="B13:C13"/>
    <mergeCell ref="B14:C14"/>
    <mergeCell ref="B15:C15"/>
    <mergeCell ref="A2:C2"/>
  </mergeCells>
  <printOptions horizontalCentered="1"/>
  <pageMargins left="0.7" right="0.57" top="0.88" bottom="1.36" header="0.31496062992125984" footer="1.94"/>
  <pageSetup horizontalDpi="300" verticalDpi="300" orientation="portrait" paperSize="9" r:id="rId1"/>
  <headerFooter alignWithMargins="0">
    <oddFooter xml:space="preserve">&amp;L&amp;"宋体,加粗"投标书签署人签字：     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hongyi</cp:lastModifiedBy>
  <cp:lastPrinted>2019-04-04T00:35:09Z</cp:lastPrinted>
  <dcterms:created xsi:type="dcterms:W3CDTF">2008-04-07T07:00:19Z</dcterms:created>
  <dcterms:modified xsi:type="dcterms:W3CDTF">2019-04-22T06:23:31Z</dcterms:modified>
  <cp:category/>
  <cp:version/>
  <cp:contentType/>
  <cp:contentStatus/>
</cp:coreProperties>
</file>