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2120" windowHeight="8970" tabRatio="610" activeTab="3"/>
  </bookViews>
  <sheets>
    <sheet name="第100章" sheetId="1" r:id="rId1"/>
    <sheet name="第200章" sheetId="2" r:id="rId2"/>
    <sheet name="第300章" sheetId="3" r:id="rId3"/>
    <sheet name="汇总表" sheetId="4" r:id="rId4"/>
  </sheets>
  <definedNames>
    <definedName name="_xlnm.Print_Titles" localSheetId="1">'第200章'!$1:$4</definedName>
    <definedName name="_xlnm.Print_Titles" localSheetId="2">'第300章'!$1:$4</definedName>
  </definedNames>
  <calcPr fullCalcOnLoad="1"/>
</workbook>
</file>

<file path=xl/sharedStrings.xml><?xml version="1.0" encoding="utf-8"?>
<sst xmlns="http://schemas.openxmlformats.org/spreadsheetml/2006/main" count="275" uniqueCount="158">
  <si>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</si>
  <si>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</si>
  <si>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</si>
  <si>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</si>
  <si>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</si>
  <si>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</si>
  <si>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</si>
  <si>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</si>
  <si>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</si>
  <si>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</si>
  <si>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</si>
  <si>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</si>
  <si>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</si>
  <si>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</si>
  <si>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</si>
  <si>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</si>
  <si>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</si>
  <si>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</si>
  <si>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</si>
  <si>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</si>
  <si>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</si>
  <si>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</si>
  <si>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</si>
  <si>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</si>
  <si>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</si>
  <si>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</si>
  <si>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</si>
  <si>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</si>
  <si>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施工环保费</t>
  </si>
  <si>
    <t>102-3</t>
  </si>
  <si>
    <t>第100章至第700章清单合计</t>
  </si>
  <si>
    <t>已包含在清单合计中材料、工程设备、专业工程暂估价合计</t>
  </si>
  <si>
    <t>金额（元）</t>
  </si>
  <si>
    <t>清单     第100章   总则</t>
  </si>
  <si>
    <t>清单  第100章 合计   人民币</t>
  </si>
  <si>
    <t>竣工文件</t>
  </si>
  <si>
    <t>103-1</t>
  </si>
  <si>
    <t/>
  </si>
  <si>
    <t>清单  第200章 合计   人民币</t>
  </si>
  <si>
    <t>清单  第300章 合计   人民币</t>
  </si>
  <si>
    <t>清单合计减去材料、工程设备、专业工程暂估价、安全生产费合计(8-9-10=11)（评标价）</t>
  </si>
  <si>
    <t>工程管理</t>
  </si>
  <si>
    <t>临时工程与设施</t>
  </si>
  <si>
    <t>2019年延庆区道路小修工程</t>
  </si>
  <si>
    <t>清单     第200章  路  基</t>
  </si>
  <si>
    <t>清单     第300章  路  面</t>
  </si>
  <si>
    <t>已包含在清单合计中的安全生产费（投标控制价的1.5%）</t>
  </si>
  <si>
    <t>投标价（8=12）</t>
  </si>
  <si>
    <t>202</t>
  </si>
  <si>
    <t>场地清理</t>
  </si>
  <si>
    <t>202-3</t>
  </si>
  <si>
    <t>拆除结构物</t>
  </si>
  <si>
    <t>-a</t>
  </si>
  <si>
    <t>拆除旧构筑物（浆砌）</t>
  </si>
  <si>
    <t>m3</t>
  </si>
  <si>
    <t>-b</t>
  </si>
  <si>
    <t>202-5</t>
  </si>
  <si>
    <t>铣刨旧路面</t>
  </si>
  <si>
    <t>铣刨旧路面层</t>
  </si>
  <si>
    <t xml:space="preserve">铣刨旧路基层  </t>
  </si>
  <si>
    <t>202-6</t>
  </si>
  <si>
    <t>回收沥青混合料旧料</t>
  </si>
  <si>
    <t>使用8年以下</t>
  </si>
  <si>
    <t>t</t>
  </si>
  <si>
    <t>使用8年以上</t>
  </si>
  <si>
    <t>203</t>
  </si>
  <si>
    <t>203-1</t>
  </si>
  <si>
    <t>挖除路床土</t>
  </si>
  <si>
    <t>305</t>
  </si>
  <si>
    <t>石灰粉煤灰稳定土底基层、基层</t>
  </si>
  <si>
    <t>305-5</t>
  </si>
  <si>
    <t>石灰粉煤灰稳定碎石基层</t>
  </si>
  <si>
    <t>二灰稳定碎石基层</t>
  </si>
  <si>
    <t>306</t>
  </si>
  <si>
    <t>306-7</t>
  </si>
  <si>
    <t>天然砂砾回填</t>
  </si>
  <si>
    <t>308</t>
  </si>
  <si>
    <t>透层和黏层</t>
  </si>
  <si>
    <t>308-1</t>
  </si>
  <si>
    <t>透层</t>
  </si>
  <si>
    <t>m2</t>
  </si>
  <si>
    <t>308-2</t>
  </si>
  <si>
    <t>黏层</t>
  </si>
  <si>
    <t>308-3</t>
  </si>
  <si>
    <t>灌缝</t>
  </si>
  <si>
    <t>密封胶灌缝</t>
  </si>
  <si>
    <t>m</t>
  </si>
  <si>
    <t>贴缝带灌缝</t>
  </si>
  <si>
    <t>309</t>
  </si>
  <si>
    <t>热拌沥青混合料面层</t>
  </si>
  <si>
    <t>309-1</t>
  </si>
  <si>
    <t>细粒式沥青混凝土</t>
  </si>
  <si>
    <t>ZAC-13C</t>
  </si>
  <si>
    <t>309-2</t>
  </si>
  <si>
    <t>中粒式沥青混凝土</t>
  </si>
  <si>
    <t xml:space="preserve">ZAC-16C </t>
  </si>
  <si>
    <t xml:space="preserve">ZAC-20C </t>
  </si>
  <si>
    <t>309-3</t>
  </si>
  <si>
    <t>粗粒式沥青混凝土</t>
  </si>
  <si>
    <t xml:space="preserve">ZAC-25C </t>
  </si>
  <si>
    <t>310</t>
  </si>
  <si>
    <t>310-1</t>
  </si>
  <si>
    <t>5mm精表处</t>
  </si>
  <si>
    <t>12mm微表处MS-2型</t>
  </si>
  <si>
    <t>312</t>
  </si>
  <si>
    <t>水泥混凝土面板</t>
  </si>
  <si>
    <t>312-1</t>
  </si>
  <si>
    <t>C35水泥混凝土</t>
  </si>
  <si>
    <t>313</t>
  </si>
  <si>
    <t>路肩培土、中央分隔带回填土、土路肩加固及路缘石</t>
  </si>
  <si>
    <t>313-1</t>
  </si>
  <si>
    <t>路肩培土</t>
  </si>
  <si>
    <t>313-3</t>
  </si>
  <si>
    <t>现浇混凝土加固土路肩</t>
  </si>
  <si>
    <t>C25水泥混凝土（硬化路肩、浅蝶边沟破损修复）</t>
  </si>
  <si>
    <t>313-5</t>
  </si>
  <si>
    <t>混凝土预制块路缘石</t>
  </si>
  <si>
    <t>10*15*49.5cm路缘石</t>
  </si>
  <si>
    <t>10*20*49.5cm路缘石</t>
  </si>
  <si>
    <t>-c</t>
  </si>
  <si>
    <t>12*30*49.5cm路缘石</t>
  </si>
  <si>
    <t>-d</t>
  </si>
  <si>
    <t>12*35*74.5cm路缘石</t>
  </si>
  <si>
    <t>-e</t>
  </si>
  <si>
    <t>8/10*30*49.5厘米路缘石</t>
  </si>
  <si>
    <t>-f</t>
  </si>
  <si>
    <t>花岗岩路缘石</t>
  </si>
  <si>
    <t>-g</t>
  </si>
  <si>
    <t>314</t>
  </si>
  <si>
    <t>314-6</t>
  </si>
  <si>
    <t>路肩排水沟</t>
  </si>
  <si>
    <t>C30砼边沟盖板</t>
  </si>
  <si>
    <t>C25水泥混凝土修复方沟侧墙</t>
  </si>
  <si>
    <t>314-8</t>
  </si>
  <si>
    <t>座</t>
  </si>
  <si>
    <t>铸铁雨水篦子及井圈</t>
  </si>
  <si>
    <t>套</t>
  </si>
  <si>
    <t>挖除旧混凝土（路面、硬化路肩、浅蝶边沟）</t>
  </si>
  <si>
    <t>209</t>
  </si>
  <si>
    <t>挡土墙</t>
  </si>
  <si>
    <t>209-6</t>
  </si>
  <si>
    <t>整治土路肩及边坡</t>
  </si>
  <si>
    <t>路缘石调整线型（拆除、安装）</t>
  </si>
  <si>
    <t>新建盖板方沟</t>
  </si>
  <si>
    <t>改性乳化沥青透层（1.0L/m2）</t>
  </si>
  <si>
    <r>
      <t>改性乳化沥青粘层（0</t>
    </r>
    <r>
      <rPr>
        <sz val="11"/>
        <color indexed="8"/>
        <rFont val="宋体"/>
        <family val="0"/>
      </rPr>
      <t>.6</t>
    </r>
    <r>
      <rPr>
        <sz val="11"/>
        <color indexed="8"/>
        <rFont val="宋体"/>
        <family val="0"/>
      </rPr>
      <t>L/m2）</t>
    </r>
  </si>
  <si>
    <t>浆砌圬工</t>
  </si>
  <si>
    <t>级配碎（砾）石底基层、基层</t>
  </si>
  <si>
    <t>检查井、雨水口</t>
  </si>
  <si>
    <t>检查井加固</t>
  </si>
  <si>
    <t>沥青表面处置与封层</t>
  </si>
  <si>
    <t>路基挖方</t>
  </si>
  <si>
    <t>挖方路基</t>
  </si>
  <si>
    <t>M7.5浆砌再生骨料砌块（砖）（路宅分家墙、涵洞端墙修复）</t>
  </si>
  <si>
    <t>M7.5浆砌片石（挡墙、护坡修复及新建）</t>
  </si>
  <si>
    <t>路面及中央分隔带排水</t>
  </si>
  <si>
    <t>临时道路修建、养护与拆除（包括原道路的养护费、设施保护、交通导改及水利部门等配合协调费）</t>
  </si>
  <si>
    <r>
      <t>沥青表面</t>
    </r>
    <r>
      <rPr>
        <sz val="11"/>
        <rFont val="宋体"/>
        <family val="0"/>
      </rPr>
      <t>处置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</si>
</sst>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_ \&gt;\=\5\2"/>
    <numFmt numFmtId="195" formatCode="#0.000"/>
    <numFmt numFmtId="196" formatCode="#0.00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sz val="11.5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b/>
      <u val="single"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42">
      <alignment vertical="center"/>
      <protection/>
    </xf>
    <xf numFmtId="0" fontId="47" fillId="0" borderId="0" xfId="0" applyFont="1" applyAlignment="1">
      <alignment vertical="center"/>
    </xf>
    <xf numFmtId="0" fontId="0" fillId="0" borderId="0" xfId="42" applyFont="1">
      <alignment vertical="center"/>
      <protection/>
    </xf>
    <xf numFmtId="0" fontId="4" fillId="0" borderId="10" xfId="42" applyFont="1" applyBorder="1" applyAlignment="1">
      <alignment horizontal="center" vertical="center"/>
      <protection/>
    </xf>
    <xf numFmtId="0" fontId="47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horizontal="center" vertical="center" wrapText="1"/>
    </xf>
    <xf numFmtId="177" fontId="49" fillId="0" borderId="10" xfId="0" applyNumberFormat="1" applyFont="1" applyBorder="1" applyAlignment="1">
      <alignment horizontal="center" vertical="center" shrinkToFit="1"/>
    </xf>
    <xf numFmtId="177" fontId="50" fillId="0" borderId="10" xfId="0" applyNumberFormat="1" applyFont="1" applyBorder="1" applyAlignment="1" applyProtection="1">
      <alignment horizontal="center" vertical="center" shrinkToFit="1"/>
      <protection hidden="1"/>
    </xf>
    <xf numFmtId="0" fontId="50" fillId="0" borderId="0" xfId="0" applyFont="1" applyAlignment="1">
      <alignment vertical="center"/>
    </xf>
    <xf numFmtId="0" fontId="47" fillId="0" borderId="11" xfId="0" applyFont="1" applyBorder="1" applyAlignment="1">
      <alignment horizontal="right" vertical="center"/>
    </xf>
    <xf numFmtId="0" fontId="48" fillId="0" borderId="10" xfId="0" applyFont="1" applyBorder="1" applyAlignment="1">
      <alignment horizontal="left" vertical="center" shrinkToFi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6" fillId="0" borderId="10" xfId="42" applyFont="1" applyBorder="1" applyAlignment="1">
      <alignment horizontal="center" vertical="center"/>
      <protection/>
    </xf>
    <xf numFmtId="177" fontId="6" fillId="0" borderId="10" xfId="42" applyNumberFormat="1" applyFont="1" applyBorder="1" applyAlignment="1" applyProtection="1">
      <alignment horizontal="center" vertical="center" shrinkToFit="1"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195" fontId="1" fillId="33" borderId="10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176" fontId="1" fillId="33" borderId="10" xfId="0" applyNumberFormat="1" applyFont="1" applyFill="1" applyBorder="1" applyAlignment="1" applyProtection="1">
      <alignment horizontal="center" vertical="center" shrinkToFi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51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left" vertical="center" wrapText="1" shrinkToFit="1"/>
    </xf>
    <xf numFmtId="0" fontId="52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/>
    </xf>
    <xf numFmtId="177" fontId="53" fillId="0" borderId="10" xfId="0" applyNumberFormat="1" applyFont="1" applyBorder="1" applyAlignment="1" applyProtection="1">
      <alignment horizontal="center" vertical="center" shrinkToFit="1"/>
      <protection hidden="1"/>
    </xf>
    <xf numFmtId="0" fontId="47" fillId="0" borderId="11" xfId="0" applyFont="1" applyBorder="1" applyAlignment="1">
      <alignment horizontal="right" vertical="center"/>
    </xf>
    <xf numFmtId="0" fontId="47" fillId="0" borderId="11" xfId="0" applyFont="1" applyBorder="1" applyAlignment="1" applyProtection="1">
      <alignment horizontal="left" vertical="center" wrapText="1" shrinkToFit="1"/>
      <protection hidden="1"/>
    </xf>
    <xf numFmtId="0" fontId="47" fillId="0" borderId="0" xfId="0" applyFont="1" applyAlignment="1">
      <alignment horizontal="right" vertical="center" shrinkToFit="1"/>
    </xf>
    <xf numFmtId="0" fontId="6" fillId="0" borderId="10" xfId="42" applyFont="1" applyBorder="1" applyAlignment="1">
      <alignment horizontal="center" vertical="center" wrapText="1"/>
      <protection/>
    </xf>
    <xf numFmtId="0" fontId="5" fillId="0" borderId="0" xfId="42" applyFont="1" applyAlignment="1">
      <alignment horizontal="center" vertical="center"/>
      <protection/>
    </xf>
    <xf numFmtId="0" fontId="47" fillId="0" borderId="11" xfId="0" applyFont="1" applyBorder="1" applyAlignment="1">
      <alignment horizontal="left" vertical="center"/>
    </xf>
    <xf numFmtId="177" fontId="6" fillId="0" borderId="10" xfId="42" applyNumberFormat="1" applyFont="1" applyBorder="1" applyAlignment="1">
      <alignment horizontal="center" vertical="center" shrinkToFi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I10" sqref="I10"/>
    </sheetView>
  </sheetViews>
  <sheetFormatPr defaultColWidth="9.00390625" defaultRowHeight="14.25"/>
  <cols>
    <col min="1" max="1" width="9.125" style="5" customWidth="1"/>
    <col min="2" max="2" width="28.625" style="5" customWidth="1"/>
    <col min="3" max="3" width="8.625" style="5" customWidth="1"/>
    <col min="4" max="4" width="10.625" style="5" customWidth="1"/>
    <col min="5" max="6" width="11.625" style="5" customWidth="1"/>
    <col min="7" max="16384" width="9.00390625" style="5" customWidth="1"/>
  </cols>
  <sheetData>
    <row r="1" spans="1:6" ht="33" customHeight="1">
      <c r="A1" s="35" t="s">
        <v>0</v>
      </c>
      <c r="B1" s="35"/>
      <c r="C1" s="35"/>
      <c r="D1" s="35"/>
      <c r="E1" s="35"/>
      <c r="F1" s="35"/>
    </row>
    <row r="2" spans="1:6" ht="33" customHeight="1">
      <c r="A2" s="5" t="s">
        <v>18</v>
      </c>
      <c r="B2" s="36" t="s">
        <v>43</v>
      </c>
      <c r="C2" s="36"/>
      <c r="D2" s="36"/>
      <c r="E2" s="40" t="s">
        <v>5</v>
      </c>
      <c r="F2" s="40"/>
    </row>
    <row r="3" spans="1:6" ht="30" customHeight="1">
      <c r="A3" s="37" t="s">
        <v>33</v>
      </c>
      <c r="B3" s="37"/>
      <c r="C3" s="37"/>
      <c r="D3" s="37"/>
      <c r="E3" s="37"/>
      <c r="F3" s="37"/>
    </row>
    <row r="4" spans="1:6" ht="30" customHeight="1">
      <c r="A4" s="8" t="s">
        <v>20</v>
      </c>
      <c r="B4" s="8" t="s">
        <v>21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s="19" customFormat="1" ht="30" customHeight="1">
      <c r="A5" s="22">
        <v>102</v>
      </c>
      <c r="B5" s="23" t="s">
        <v>41</v>
      </c>
      <c r="C5" s="22" t="s">
        <v>37</v>
      </c>
      <c r="D5" s="22" t="s">
        <v>37</v>
      </c>
      <c r="E5" s="17"/>
      <c r="F5" s="18"/>
    </row>
    <row r="6" spans="1:6" s="19" customFormat="1" ht="30" customHeight="1">
      <c r="A6" s="22" t="s">
        <v>22</v>
      </c>
      <c r="B6" s="23" t="s">
        <v>35</v>
      </c>
      <c r="C6" s="22" t="s">
        <v>23</v>
      </c>
      <c r="D6" s="22">
        <v>1</v>
      </c>
      <c r="E6" s="17"/>
      <c r="F6" s="18">
        <f>ROUND(D6*E6,0)</f>
        <v>0</v>
      </c>
    </row>
    <row r="7" spans="1:6" s="19" customFormat="1" ht="30" customHeight="1">
      <c r="A7" s="22" t="s">
        <v>27</v>
      </c>
      <c r="B7" s="23" t="s">
        <v>28</v>
      </c>
      <c r="C7" s="22" t="s">
        <v>23</v>
      </c>
      <c r="D7" s="22">
        <v>1</v>
      </c>
      <c r="E7" s="17"/>
      <c r="F7" s="18">
        <f>ROUND(D7*E7,0)</f>
        <v>0</v>
      </c>
    </row>
    <row r="8" spans="1:6" s="19" customFormat="1" ht="30" customHeight="1">
      <c r="A8" s="22" t="s">
        <v>29</v>
      </c>
      <c r="B8" s="23" t="s">
        <v>24</v>
      </c>
      <c r="C8" s="22" t="s">
        <v>23</v>
      </c>
      <c r="D8" s="22">
        <v>1</v>
      </c>
      <c r="E8" s="17"/>
      <c r="F8" s="18">
        <f>ROUND(D8*E8,0)</f>
        <v>0</v>
      </c>
    </row>
    <row r="9" spans="1:6" s="19" customFormat="1" ht="30" customHeight="1">
      <c r="A9" s="22">
        <v>103</v>
      </c>
      <c r="B9" s="23" t="s">
        <v>42</v>
      </c>
      <c r="C9" s="22" t="s">
        <v>37</v>
      </c>
      <c r="D9" s="22"/>
      <c r="E9" s="17"/>
      <c r="F9" s="18"/>
    </row>
    <row r="10" spans="1:6" s="19" customFormat="1" ht="55.5" customHeight="1">
      <c r="A10" s="22" t="s">
        <v>36</v>
      </c>
      <c r="B10" s="23" t="s">
        <v>156</v>
      </c>
      <c r="C10" s="22" t="s">
        <v>23</v>
      </c>
      <c r="D10" s="22">
        <v>1</v>
      </c>
      <c r="E10" s="17"/>
      <c r="F10" s="18">
        <f>ROUND(D10*E10,0)</f>
        <v>0</v>
      </c>
    </row>
    <row r="11" spans="1:6" s="19" customFormat="1" ht="30" customHeight="1">
      <c r="A11" s="22">
        <v>104</v>
      </c>
      <c r="B11" s="23" t="s">
        <v>26</v>
      </c>
      <c r="C11" s="22" t="s">
        <v>37</v>
      </c>
      <c r="D11" s="22"/>
      <c r="E11" s="17"/>
      <c r="F11" s="18"/>
    </row>
    <row r="12" spans="1:6" s="19" customFormat="1" ht="30" customHeight="1">
      <c r="A12" s="22" t="s">
        <v>25</v>
      </c>
      <c r="B12" s="23" t="s">
        <v>26</v>
      </c>
      <c r="C12" s="22" t="s">
        <v>23</v>
      </c>
      <c r="D12" s="22">
        <v>1</v>
      </c>
      <c r="E12" s="17"/>
      <c r="F12" s="18">
        <f>ROUND(D12*E12,0)</f>
        <v>0</v>
      </c>
    </row>
    <row r="13" spans="1:14" s="14" customFormat="1" ht="30" customHeight="1">
      <c r="A13" s="38" t="s">
        <v>34</v>
      </c>
      <c r="B13" s="38"/>
      <c r="C13" s="38"/>
      <c r="D13" s="39">
        <f>ROUND(SUM(F5:F12),0)</f>
        <v>0</v>
      </c>
      <c r="E13" s="39"/>
      <c r="F13" s="15" t="s">
        <v>19</v>
      </c>
      <c r="G13" s="16"/>
      <c r="H13" s="16"/>
      <c r="I13" s="16"/>
      <c r="J13" s="16"/>
      <c r="K13" s="16"/>
      <c r="L13" s="16"/>
      <c r="M13" s="16"/>
      <c r="N13" s="16"/>
    </row>
    <row r="14" ht="32.25" customHeight="1"/>
    <row r="15" ht="25.5" customHeight="1">
      <c r="A15" s="12"/>
    </row>
  </sheetData>
  <sheetProtection password="E516" sheet="1"/>
  <protectedRanges>
    <protectedRange sqref="E6:E8 E10 E12" name="区域1"/>
  </protectedRanges>
  <mergeCells count="6">
    <mergeCell ref="A1:F1"/>
    <mergeCell ref="B2:D2"/>
    <mergeCell ref="A3:F3"/>
    <mergeCell ref="A13:C13"/>
    <mergeCell ref="D13:E13"/>
    <mergeCell ref="E2:F2"/>
  </mergeCells>
  <printOptions horizontalCentered="1"/>
  <pageMargins left="0.7086614173228347" right="0.7086614173228347" top="0.7086614173228347" bottom="1.1023622047244095" header="0.3937007874015748" footer="0.787401574803149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18" sqref="H18"/>
    </sheetView>
  </sheetViews>
  <sheetFormatPr defaultColWidth="9.00390625" defaultRowHeight="14.25"/>
  <cols>
    <col min="1" max="1" width="9.125" style="9" customWidth="1"/>
    <col min="2" max="2" width="28.625" style="5" customWidth="1"/>
    <col min="3" max="3" width="8.625" style="5" customWidth="1"/>
    <col min="4" max="4" width="10.625" style="10" customWidth="1"/>
    <col min="5" max="6" width="11.625" style="11" customWidth="1"/>
    <col min="7" max="7" width="9.00390625" style="5" customWidth="1"/>
    <col min="8" max="8" width="45.00390625" style="5" bestFit="1" customWidth="1"/>
    <col min="9" max="9" width="13.875" style="5" bestFit="1" customWidth="1"/>
    <col min="10" max="16384" width="9.00390625" style="5" customWidth="1"/>
  </cols>
  <sheetData>
    <row r="1" spans="1:6" ht="33" customHeight="1">
      <c r="A1" s="35" t="s">
        <v>0</v>
      </c>
      <c r="B1" s="35"/>
      <c r="C1" s="35"/>
      <c r="D1" s="35"/>
      <c r="E1" s="35"/>
      <c r="F1" s="35"/>
    </row>
    <row r="2" spans="1:6" ht="33" customHeight="1">
      <c r="A2" s="6" t="s">
        <v>18</v>
      </c>
      <c r="B2" s="41" t="str">
        <f>'第100章'!B2:D2</f>
        <v>2019年延庆区道路小修工程</v>
      </c>
      <c r="C2" s="41"/>
      <c r="D2" s="41"/>
      <c r="E2" s="42" t="s">
        <v>6</v>
      </c>
      <c r="F2" s="42"/>
    </row>
    <row r="3" spans="1:6" ht="30" customHeight="1">
      <c r="A3" s="37" t="s">
        <v>44</v>
      </c>
      <c r="B3" s="37"/>
      <c r="C3" s="37"/>
      <c r="D3" s="37"/>
      <c r="E3" s="37"/>
      <c r="F3" s="37"/>
    </row>
    <row r="4" spans="1:6" ht="30" customHeight="1">
      <c r="A4" s="7" t="s">
        <v>20</v>
      </c>
      <c r="B4" s="8" t="s">
        <v>21</v>
      </c>
      <c r="C4" s="8" t="s">
        <v>1</v>
      </c>
      <c r="D4" s="13" t="s">
        <v>2</v>
      </c>
      <c r="E4" s="13" t="s">
        <v>3</v>
      </c>
      <c r="F4" s="13" t="s">
        <v>4</v>
      </c>
    </row>
    <row r="5" spans="1:6" s="19" customFormat="1" ht="30" customHeight="1">
      <c r="A5" s="26" t="s">
        <v>48</v>
      </c>
      <c r="B5" s="27" t="s">
        <v>49</v>
      </c>
      <c r="C5" s="26" t="s">
        <v>37</v>
      </c>
      <c r="D5" s="28"/>
      <c r="E5" s="33"/>
      <c r="F5" s="18"/>
    </row>
    <row r="6" spans="1:6" s="19" customFormat="1" ht="30" customHeight="1">
      <c r="A6" s="26" t="s">
        <v>50</v>
      </c>
      <c r="B6" s="27" t="s">
        <v>51</v>
      </c>
      <c r="C6" s="26" t="s">
        <v>37</v>
      </c>
      <c r="D6" s="28"/>
      <c r="E6" s="33"/>
      <c r="F6" s="18"/>
    </row>
    <row r="7" spans="1:6" s="19" customFormat="1" ht="30" customHeight="1">
      <c r="A7" s="26" t="s">
        <v>52</v>
      </c>
      <c r="B7" s="27" t="s">
        <v>53</v>
      </c>
      <c r="C7" s="26" t="s">
        <v>54</v>
      </c>
      <c r="D7" s="29">
        <v>333.1</v>
      </c>
      <c r="E7" s="33"/>
      <c r="F7" s="18">
        <f>ROUND(D7*E7,0)</f>
        <v>0</v>
      </c>
    </row>
    <row r="8" spans="1:6" s="19" customFormat="1" ht="30" customHeight="1">
      <c r="A8" s="26" t="s">
        <v>55</v>
      </c>
      <c r="B8" s="27" t="s">
        <v>137</v>
      </c>
      <c r="C8" s="26" t="s">
        <v>54</v>
      </c>
      <c r="D8" s="29">
        <v>351.8</v>
      </c>
      <c r="E8" s="33"/>
      <c r="F8" s="18">
        <f aca="true" t="shared" si="0" ref="F8:F21">ROUND(D8*E8,0)</f>
        <v>0</v>
      </c>
    </row>
    <row r="9" spans="1:6" s="19" customFormat="1" ht="30" customHeight="1">
      <c r="A9" s="26" t="s">
        <v>56</v>
      </c>
      <c r="B9" s="27" t="s">
        <v>57</v>
      </c>
      <c r="C9" s="26" t="s">
        <v>37</v>
      </c>
      <c r="D9" s="29"/>
      <c r="E9" s="33"/>
      <c r="F9" s="18"/>
    </row>
    <row r="10" spans="1:6" s="19" customFormat="1" ht="30" customHeight="1">
      <c r="A10" s="26" t="s">
        <v>52</v>
      </c>
      <c r="B10" s="27" t="s">
        <v>58</v>
      </c>
      <c r="C10" s="26" t="s">
        <v>54</v>
      </c>
      <c r="D10" s="29">
        <v>2784.3</v>
      </c>
      <c r="E10" s="33"/>
      <c r="F10" s="18">
        <f t="shared" si="0"/>
        <v>0</v>
      </c>
    </row>
    <row r="11" spans="1:6" s="19" customFormat="1" ht="30" customHeight="1">
      <c r="A11" s="26" t="s">
        <v>55</v>
      </c>
      <c r="B11" s="27" t="s">
        <v>59</v>
      </c>
      <c r="C11" s="26" t="s">
        <v>54</v>
      </c>
      <c r="D11" s="29">
        <v>863.1</v>
      </c>
      <c r="E11" s="33"/>
      <c r="F11" s="18">
        <f t="shared" si="0"/>
        <v>0</v>
      </c>
    </row>
    <row r="12" spans="1:6" s="19" customFormat="1" ht="30" customHeight="1">
      <c r="A12" s="26" t="s">
        <v>60</v>
      </c>
      <c r="B12" s="27" t="s">
        <v>61</v>
      </c>
      <c r="C12" s="26" t="s">
        <v>37</v>
      </c>
      <c r="D12" s="29"/>
      <c r="E12" s="33"/>
      <c r="F12" s="18"/>
    </row>
    <row r="13" spans="1:6" s="19" customFormat="1" ht="30" customHeight="1">
      <c r="A13" s="26" t="s">
        <v>52</v>
      </c>
      <c r="B13" s="27" t="s">
        <v>62</v>
      </c>
      <c r="C13" s="26" t="s">
        <v>63</v>
      </c>
      <c r="D13" s="29">
        <v>2526</v>
      </c>
      <c r="E13" s="33"/>
      <c r="F13" s="18">
        <f t="shared" si="0"/>
        <v>0</v>
      </c>
    </row>
    <row r="14" spans="1:6" s="19" customFormat="1" ht="30" customHeight="1">
      <c r="A14" s="26" t="s">
        <v>55</v>
      </c>
      <c r="B14" s="27" t="s">
        <v>64</v>
      </c>
      <c r="C14" s="26" t="s">
        <v>63</v>
      </c>
      <c r="D14" s="29">
        <v>2151.8</v>
      </c>
      <c r="E14" s="33"/>
      <c r="F14" s="18">
        <f t="shared" si="0"/>
        <v>0</v>
      </c>
    </row>
    <row r="15" spans="1:6" s="19" customFormat="1" ht="30" customHeight="1">
      <c r="A15" s="26" t="s">
        <v>65</v>
      </c>
      <c r="B15" s="30" t="s">
        <v>152</v>
      </c>
      <c r="C15" s="26" t="s">
        <v>37</v>
      </c>
      <c r="D15" s="29"/>
      <c r="E15" s="33"/>
      <c r="F15" s="18"/>
    </row>
    <row r="16" spans="1:6" s="19" customFormat="1" ht="30" customHeight="1">
      <c r="A16" s="26" t="s">
        <v>66</v>
      </c>
      <c r="B16" s="30" t="s">
        <v>151</v>
      </c>
      <c r="C16" s="26" t="s">
        <v>37</v>
      </c>
      <c r="D16" s="29"/>
      <c r="E16" s="33"/>
      <c r="F16" s="18"/>
    </row>
    <row r="17" spans="1:6" s="19" customFormat="1" ht="30" customHeight="1">
      <c r="A17" s="26" t="s">
        <v>52</v>
      </c>
      <c r="B17" s="27" t="s">
        <v>67</v>
      </c>
      <c r="C17" s="26" t="s">
        <v>54</v>
      </c>
      <c r="D17" s="29">
        <v>857.5</v>
      </c>
      <c r="E17" s="33"/>
      <c r="F17" s="18">
        <f t="shared" si="0"/>
        <v>0</v>
      </c>
    </row>
    <row r="18" spans="1:6" s="19" customFormat="1" ht="30" customHeight="1">
      <c r="A18" s="26" t="s">
        <v>138</v>
      </c>
      <c r="B18" s="27" t="s">
        <v>139</v>
      </c>
      <c r="C18" s="26" t="s">
        <v>37</v>
      </c>
      <c r="D18" s="29"/>
      <c r="E18" s="33"/>
      <c r="F18" s="18"/>
    </row>
    <row r="19" spans="1:6" s="19" customFormat="1" ht="30" customHeight="1">
      <c r="A19" s="26" t="s">
        <v>140</v>
      </c>
      <c r="B19" s="30" t="s">
        <v>146</v>
      </c>
      <c r="C19" s="26" t="s">
        <v>37</v>
      </c>
      <c r="D19" s="29"/>
      <c r="E19" s="33"/>
      <c r="F19" s="18"/>
    </row>
    <row r="20" spans="1:6" s="19" customFormat="1" ht="30" customHeight="1">
      <c r="A20" s="26" t="s">
        <v>52</v>
      </c>
      <c r="B20" s="30" t="s">
        <v>153</v>
      </c>
      <c r="C20" s="26" t="s">
        <v>54</v>
      </c>
      <c r="D20" s="29">
        <v>85</v>
      </c>
      <c r="E20" s="33"/>
      <c r="F20" s="18">
        <f t="shared" si="0"/>
        <v>0</v>
      </c>
    </row>
    <row r="21" spans="1:6" s="19" customFormat="1" ht="30" customHeight="1">
      <c r="A21" s="26" t="s">
        <v>55</v>
      </c>
      <c r="B21" s="30" t="s">
        <v>154</v>
      </c>
      <c r="C21" s="26" t="s">
        <v>54</v>
      </c>
      <c r="D21" s="29">
        <v>580</v>
      </c>
      <c r="E21" s="33"/>
      <c r="F21" s="18">
        <f t="shared" si="0"/>
        <v>0</v>
      </c>
    </row>
    <row r="22" spans="1:6" s="14" customFormat="1" ht="30" customHeight="1">
      <c r="A22" s="38" t="s">
        <v>38</v>
      </c>
      <c r="B22" s="38"/>
      <c r="C22" s="38"/>
      <c r="D22" s="39">
        <f>ROUND(SUM(F5:F21),0)</f>
        <v>0</v>
      </c>
      <c r="E22" s="39"/>
      <c r="F22" s="21" t="s">
        <v>19</v>
      </c>
    </row>
  </sheetData>
  <sheetProtection password="E516" sheet="1"/>
  <protectedRanges>
    <protectedRange sqref="E7:E8 E10:E11 E13:E14 E17 E20:E21" name="区域1"/>
  </protectedRanges>
  <mergeCells count="6">
    <mergeCell ref="A22:C22"/>
    <mergeCell ref="D22:E22"/>
    <mergeCell ref="A1:F1"/>
    <mergeCell ref="B2:D2"/>
    <mergeCell ref="E2:F2"/>
    <mergeCell ref="A3:F3"/>
  </mergeCells>
  <printOptions horizontalCentered="1"/>
  <pageMargins left="0.7086614173228347" right="0.7086614173228347" top="0.7086614173228347" bottom="1.1023622047244095" header="0.3937007874015748" footer="0.787401574803149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3">
      <selection activeCell="H52" sqref="H52"/>
    </sheetView>
  </sheetViews>
  <sheetFormatPr defaultColWidth="9.00390625" defaultRowHeight="14.25"/>
  <cols>
    <col min="1" max="1" width="9.125" style="9" customWidth="1"/>
    <col min="2" max="2" width="28.625" style="5" customWidth="1"/>
    <col min="3" max="3" width="8.625" style="5" customWidth="1"/>
    <col min="4" max="4" width="10.625" style="10" customWidth="1"/>
    <col min="5" max="6" width="11.625" style="11" customWidth="1"/>
    <col min="7" max="7" width="9.00390625" style="5" customWidth="1"/>
    <col min="8" max="8" width="45.00390625" style="5" bestFit="1" customWidth="1"/>
    <col min="9" max="9" width="13.875" style="5" bestFit="1" customWidth="1"/>
    <col min="10" max="16384" width="9.00390625" style="5" customWidth="1"/>
  </cols>
  <sheetData>
    <row r="1" spans="1:6" ht="33" customHeight="1">
      <c r="A1" s="35" t="s">
        <v>0</v>
      </c>
      <c r="B1" s="35"/>
      <c r="C1" s="35"/>
      <c r="D1" s="35"/>
      <c r="E1" s="35"/>
      <c r="F1" s="35"/>
    </row>
    <row r="2" spans="1:6" ht="33" customHeight="1">
      <c r="A2" s="6" t="s">
        <v>18</v>
      </c>
      <c r="B2" s="41" t="str">
        <f>'第100章'!B2:D2</f>
        <v>2019年延庆区道路小修工程</v>
      </c>
      <c r="C2" s="41"/>
      <c r="D2" s="41"/>
      <c r="E2" s="42" t="s">
        <v>6</v>
      </c>
      <c r="F2" s="42"/>
    </row>
    <row r="3" spans="1:6" ht="30" customHeight="1">
      <c r="A3" s="37" t="s">
        <v>45</v>
      </c>
      <c r="B3" s="37"/>
      <c r="C3" s="37"/>
      <c r="D3" s="37"/>
      <c r="E3" s="37"/>
      <c r="F3" s="37"/>
    </row>
    <row r="4" spans="1:6" ht="30" customHeight="1">
      <c r="A4" s="7" t="s">
        <v>20</v>
      </c>
      <c r="B4" s="8" t="s">
        <v>21</v>
      </c>
      <c r="C4" s="8" t="s">
        <v>1</v>
      </c>
      <c r="D4" s="13" t="s">
        <v>2</v>
      </c>
      <c r="E4" s="13" t="s">
        <v>3</v>
      </c>
      <c r="F4" s="13" t="s">
        <v>4</v>
      </c>
    </row>
    <row r="5" spans="1:6" s="19" customFormat="1" ht="30" customHeight="1">
      <c r="A5" s="26" t="s">
        <v>68</v>
      </c>
      <c r="B5" s="27" t="s">
        <v>69</v>
      </c>
      <c r="C5" s="26" t="s">
        <v>37</v>
      </c>
      <c r="D5" s="28"/>
      <c r="E5" s="33"/>
      <c r="F5" s="18"/>
    </row>
    <row r="6" spans="1:6" s="19" customFormat="1" ht="30" customHeight="1">
      <c r="A6" s="26" t="s">
        <v>70</v>
      </c>
      <c r="B6" s="27" t="s">
        <v>71</v>
      </c>
      <c r="C6" s="26" t="s">
        <v>37</v>
      </c>
      <c r="D6" s="28"/>
      <c r="E6" s="33"/>
      <c r="F6" s="18"/>
    </row>
    <row r="7" spans="1:6" s="19" customFormat="1" ht="30" customHeight="1">
      <c r="A7" s="26" t="s">
        <v>52</v>
      </c>
      <c r="B7" s="27" t="s">
        <v>72</v>
      </c>
      <c r="C7" s="26" t="s">
        <v>54</v>
      </c>
      <c r="D7" s="29">
        <v>863.1</v>
      </c>
      <c r="E7" s="33"/>
      <c r="F7" s="18">
        <f aca="true" t="shared" si="0" ref="F7:F35">ROUND(D7*E7,0)</f>
        <v>0</v>
      </c>
    </row>
    <row r="8" spans="1:6" s="19" customFormat="1" ht="30" customHeight="1">
      <c r="A8" s="26" t="s">
        <v>73</v>
      </c>
      <c r="B8" s="30" t="s">
        <v>147</v>
      </c>
      <c r="C8" s="26" t="s">
        <v>37</v>
      </c>
      <c r="D8" s="29"/>
      <c r="E8" s="33"/>
      <c r="F8" s="18"/>
    </row>
    <row r="9" spans="1:6" s="19" customFormat="1" ht="30" customHeight="1">
      <c r="A9" s="26" t="s">
        <v>74</v>
      </c>
      <c r="B9" s="27" t="s">
        <v>75</v>
      </c>
      <c r="C9" s="26" t="s">
        <v>54</v>
      </c>
      <c r="D9" s="29">
        <v>857.5</v>
      </c>
      <c r="E9" s="33"/>
      <c r="F9" s="18">
        <f t="shared" si="0"/>
        <v>0</v>
      </c>
    </row>
    <row r="10" spans="1:6" s="19" customFormat="1" ht="30" customHeight="1">
      <c r="A10" s="26" t="s">
        <v>76</v>
      </c>
      <c r="B10" s="27" t="s">
        <v>77</v>
      </c>
      <c r="C10" s="26" t="s">
        <v>37</v>
      </c>
      <c r="D10" s="29"/>
      <c r="E10" s="33"/>
      <c r="F10" s="18"/>
    </row>
    <row r="11" spans="1:6" s="19" customFormat="1" ht="30" customHeight="1">
      <c r="A11" s="26" t="s">
        <v>78</v>
      </c>
      <c r="B11" s="27" t="s">
        <v>79</v>
      </c>
      <c r="C11" s="26" t="s">
        <v>37</v>
      </c>
      <c r="D11" s="29"/>
      <c r="E11" s="33"/>
      <c r="F11" s="18"/>
    </row>
    <row r="12" spans="1:6" s="19" customFormat="1" ht="30" customHeight="1">
      <c r="A12" s="26" t="s">
        <v>52</v>
      </c>
      <c r="B12" s="30" t="s">
        <v>144</v>
      </c>
      <c r="C12" s="26" t="s">
        <v>80</v>
      </c>
      <c r="D12" s="29">
        <v>25025</v>
      </c>
      <c r="E12" s="33"/>
      <c r="F12" s="18">
        <f t="shared" si="0"/>
        <v>0</v>
      </c>
    </row>
    <row r="13" spans="1:6" s="19" customFormat="1" ht="30" customHeight="1">
      <c r="A13" s="26" t="s">
        <v>81</v>
      </c>
      <c r="B13" s="27" t="s">
        <v>82</v>
      </c>
      <c r="C13" s="26" t="s">
        <v>37</v>
      </c>
      <c r="D13" s="29"/>
      <c r="E13" s="33"/>
      <c r="F13" s="18"/>
    </row>
    <row r="14" spans="1:6" s="19" customFormat="1" ht="30" customHeight="1">
      <c r="A14" s="26" t="s">
        <v>52</v>
      </c>
      <c r="B14" s="30" t="s">
        <v>145</v>
      </c>
      <c r="C14" s="26" t="s">
        <v>80</v>
      </c>
      <c r="D14" s="29">
        <v>33250</v>
      </c>
      <c r="E14" s="33"/>
      <c r="F14" s="18">
        <f t="shared" si="0"/>
        <v>0</v>
      </c>
    </row>
    <row r="15" spans="1:6" s="19" customFormat="1" ht="30" customHeight="1">
      <c r="A15" s="26" t="s">
        <v>83</v>
      </c>
      <c r="B15" s="27" t="s">
        <v>84</v>
      </c>
      <c r="C15" s="26" t="s">
        <v>37</v>
      </c>
      <c r="D15" s="29"/>
      <c r="E15" s="33"/>
      <c r="F15" s="18"/>
    </row>
    <row r="16" spans="1:6" s="19" customFormat="1" ht="30" customHeight="1">
      <c r="A16" s="26" t="s">
        <v>52</v>
      </c>
      <c r="B16" s="27" t="s">
        <v>85</v>
      </c>
      <c r="C16" s="26" t="s">
        <v>86</v>
      </c>
      <c r="D16" s="29">
        <v>10000</v>
      </c>
      <c r="E16" s="33"/>
      <c r="F16" s="18">
        <f t="shared" si="0"/>
        <v>0</v>
      </c>
    </row>
    <row r="17" spans="1:6" s="19" customFormat="1" ht="30" customHeight="1">
      <c r="A17" s="26" t="s">
        <v>55</v>
      </c>
      <c r="B17" s="27" t="s">
        <v>87</v>
      </c>
      <c r="C17" s="26" t="s">
        <v>86</v>
      </c>
      <c r="D17" s="29">
        <v>20000</v>
      </c>
      <c r="E17" s="33"/>
      <c r="F17" s="18">
        <f t="shared" si="0"/>
        <v>0</v>
      </c>
    </row>
    <row r="18" spans="1:6" s="19" customFormat="1" ht="30" customHeight="1">
      <c r="A18" s="26" t="s">
        <v>88</v>
      </c>
      <c r="B18" s="27" t="s">
        <v>89</v>
      </c>
      <c r="C18" s="26" t="s">
        <v>37</v>
      </c>
      <c r="D18" s="29"/>
      <c r="E18" s="33"/>
      <c r="F18" s="18"/>
    </row>
    <row r="19" spans="1:6" s="19" customFormat="1" ht="30" customHeight="1">
      <c r="A19" s="26" t="s">
        <v>90</v>
      </c>
      <c r="B19" s="27" t="s">
        <v>91</v>
      </c>
      <c r="C19" s="26" t="s">
        <v>37</v>
      </c>
      <c r="D19" s="29"/>
      <c r="E19" s="33"/>
      <c r="F19" s="18"/>
    </row>
    <row r="20" spans="1:6" s="19" customFormat="1" ht="30" customHeight="1">
      <c r="A20" s="26" t="s">
        <v>52</v>
      </c>
      <c r="B20" s="27" t="s">
        <v>92</v>
      </c>
      <c r="C20" s="26" t="s">
        <v>54</v>
      </c>
      <c r="D20" s="29">
        <v>910</v>
      </c>
      <c r="E20" s="33"/>
      <c r="F20" s="18">
        <f t="shared" si="0"/>
        <v>0</v>
      </c>
    </row>
    <row r="21" spans="1:6" s="19" customFormat="1" ht="30" customHeight="1">
      <c r="A21" s="26" t="s">
        <v>93</v>
      </c>
      <c r="B21" s="27" t="s">
        <v>94</v>
      </c>
      <c r="C21" s="26" t="s">
        <v>37</v>
      </c>
      <c r="D21" s="29"/>
      <c r="E21" s="33"/>
      <c r="F21" s="18"/>
    </row>
    <row r="22" spans="1:6" s="19" customFormat="1" ht="30" customHeight="1">
      <c r="A22" s="26" t="s">
        <v>52</v>
      </c>
      <c r="B22" s="27" t="s">
        <v>95</v>
      </c>
      <c r="C22" s="26" t="s">
        <v>54</v>
      </c>
      <c r="D22" s="29">
        <v>1426.3</v>
      </c>
      <c r="E22" s="33"/>
      <c r="F22" s="18">
        <f t="shared" si="0"/>
        <v>0</v>
      </c>
    </row>
    <row r="23" spans="1:6" s="19" customFormat="1" ht="30" customHeight="1">
      <c r="A23" s="26" t="s">
        <v>55</v>
      </c>
      <c r="B23" s="27" t="s">
        <v>96</v>
      </c>
      <c r="C23" s="26" t="s">
        <v>54</v>
      </c>
      <c r="D23" s="29">
        <v>252</v>
      </c>
      <c r="E23" s="33"/>
      <c r="F23" s="18">
        <f t="shared" si="0"/>
        <v>0</v>
      </c>
    </row>
    <row r="24" spans="1:6" s="19" customFormat="1" ht="30" customHeight="1">
      <c r="A24" s="26" t="s">
        <v>97</v>
      </c>
      <c r="B24" s="27" t="s">
        <v>98</v>
      </c>
      <c r="C24" s="26" t="s">
        <v>37</v>
      </c>
      <c r="D24" s="29"/>
      <c r="E24" s="33"/>
      <c r="F24" s="18"/>
    </row>
    <row r="25" spans="1:6" s="19" customFormat="1" ht="30" customHeight="1">
      <c r="A25" s="26" t="s">
        <v>52</v>
      </c>
      <c r="B25" s="27" t="s">
        <v>99</v>
      </c>
      <c r="C25" s="26" t="s">
        <v>54</v>
      </c>
      <c r="D25" s="29">
        <v>196</v>
      </c>
      <c r="E25" s="33"/>
      <c r="F25" s="18">
        <f t="shared" si="0"/>
        <v>0</v>
      </c>
    </row>
    <row r="26" spans="1:6" s="19" customFormat="1" ht="30" customHeight="1">
      <c r="A26" s="26" t="s">
        <v>100</v>
      </c>
      <c r="B26" s="31" t="s">
        <v>150</v>
      </c>
      <c r="C26" s="26" t="s">
        <v>37</v>
      </c>
      <c r="D26" s="29"/>
      <c r="E26" s="33"/>
      <c r="F26" s="18"/>
    </row>
    <row r="27" spans="1:6" s="19" customFormat="1" ht="30" customHeight="1">
      <c r="A27" s="26" t="s">
        <v>101</v>
      </c>
      <c r="B27" s="34" t="s">
        <v>157</v>
      </c>
      <c r="C27" s="26" t="s">
        <v>37</v>
      </c>
      <c r="D27" s="29"/>
      <c r="E27" s="33"/>
      <c r="F27" s="18"/>
    </row>
    <row r="28" spans="1:6" s="19" customFormat="1" ht="30" customHeight="1">
      <c r="A28" s="26" t="s">
        <v>52</v>
      </c>
      <c r="B28" s="27" t="s">
        <v>102</v>
      </c>
      <c r="C28" s="26" t="s">
        <v>80</v>
      </c>
      <c r="D28" s="29">
        <v>3500</v>
      </c>
      <c r="E28" s="33"/>
      <c r="F28" s="18">
        <f t="shared" si="0"/>
        <v>0</v>
      </c>
    </row>
    <row r="29" spans="1:6" s="19" customFormat="1" ht="30" customHeight="1">
      <c r="A29" s="26" t="s">
        <v>55</v>
      </c>
      <c r="B29" s="27" t="s">
        <v>103</v>
      </c>
      <c r="C29" s="26" t="s">
        <v>80</v>
      </c>
      <c r="D29" s="29">
        <v>2800</v>
      </c>
      <c r="E29" s="33"/>
      <c r="F29" s="18">
        <f t="shared" si="0"/>
        <v>0</v>
      </c>
    </row>
    <row r="30" spans="1:6" s="19" customFormat="1" ht="30" customHeight="1">
      <c r="A30" s="26" t="s">
        <v>104</v>
      </c>
      <c r="B30" s="27" t="s">
        <v>105</v>
      </c>
      <c r="C30" s="26" t="s">
        <v>37</v>
      </c>
      <c r="D30" s="29"/>
      <c r="E30" s="33"/>
      <c r="F30" s="18"/>
    </row>
    <row r="31" spans="1:6" s="19" customFormat="1" ht="30" customHeight="1">
      <c r="A31" s="26" t="s">
        <v>106</v>
      </c>
      <c r="B31" s="27" t="s">
        <v>105</v>
      </c>
      <c r="C31" s="26" t="s">
        <v>37</v>
      </c>
      <c r="D31" s="29"/>
      <c r="E31" s="33"/>
      <c r="F31" s="18"/>
    </row>
    <row r="32" spans="1:6" s="19" customFormat="1" ht="30" customHeight="1">
      <c r="A32" s="26" t="s">
        <v>52</v>
      </c>
      <c r="B32" s="27" t="s">
        <v>107</v>
      </c>
      <c r="C32" s="26" t="s">
        <v>54</v>
      </c>
      <c r="D32" s="29">
        <v>226.8</v>
      </c>
      <c r="E32" s="33"/>
      <c r="F32" s="18">
        <f t="shared" si="0"/>
        <v>0</v>
      </c>
    </row>
    <row r="33" spans="1:6" s="19" customFormat="1" ht="30" customHeight="1">
      <c r="A33" s="26" t="s">
        <v>108</v>
      </c>
      <c r="B33" s="27" t="s">
        <v>109</v>
      </c>
      <c r="C33" s="26" t="s">
        <v>37</v>
      </c>
      <c r="D33" s="29"/>
      <c r="E33" s="33"/>
      <c r="F33" s="18"/>
    </row>
    <row r="34" spans="1:6" s="19" customFormat="1" ht="30" customHeight="1">
      <c r="A34" s="26" t="s">
        <v>110</v>
      </c>
      <c r="B34" s="27" t="s">
        <v>111</v>
      </c>
      <c r="C34" s="26" t="s">
        <v>37</v>
      </c>
      <c r="D34" s="29"/>
      <c r="E34" s="33"/>
      <c r="F34" s="18"/>
    </row>
    <row r="35" spans="1:6" s="19" customFormat="1" ht="30" customHeight="1">
      <c r="A35" s="26" t="s">
        <v>52</v>
      </c>
      <c r="B35" s="27" t="s">
        <v>141</v>
      </c>
      <c r="C35" s="26" t="s">
        <v>54</v>
      </c>
      <c r="D35" s="29">
        <v>900</v>
      </c>
      <c r="E35" s="33"/>
      <c r="F35" s="18">
        <f t="shared" si="0"/>
        <v>0</v>
      </c>
    </row>
    <row r="36" spans="1:6" s="19" customFormat="1" ht="30" customHeight="1">
      <c r="A36" s="26" t="s">
        <v>112</v>
      </c>
      <c r="B36" s="27" t="s">
        <v>113</v>
      </c>
      <c r="C36" s="26" t="s">
        <v>37</v>
      </c>
      <c r="D36" s="29"/>
      <c r="E36" s="33"/>
      <c r="F36" s="18"/>
    </row>
    <row r="37" spans="1:6" s="19" customFormat="1" ht="30" customHeight="1">
      <c r="A37" s="26" t="s">
        <v>52</v>
      </c>
      <c r="B37" s="27" t="s">
        <v>114</v>
      </c>
      <c r="C37" s="26" t="s">
        <v>54</v>
      </c>
      <c r="D37" s="29">
        <v>140</v>
      </c>
      <c r="E37" s="33"/>
      <c r="F37" s="18">
        <f>ROUND(D37*E37,0)</f>
        <v>0</v>
      </c>
    </row>
    <row r="38" spans="1:6" s="19" customFormat="1" ht="30" customHeight="1">
      <c r="A38" s="26" t="s">
        <v>115</v>
      </c>
      <c r="B38" s="27" t="s">
        <v>116</v>
      </c>
      <c r="C38" s="26" t="s">
        <v>37</v>
      </c>
      <c r="D38" s="29"/>
      <c r="E38" s="33"/>
      <c r="F38" s="18"/>
    </row>
    <row r="39" spans="1:6" s="19" customFormat="1" ht="30" customHeight="1">
      <c r="A39" s="26" t="s">
        <v>52</v>
      </c>
      <c r="B39" s="27" t="s">
        <v>117</v>
      </c>
      <c r="C39" s="26" t="s">
        <v>86</v>
      </c>
      <c r="D39" s="29">
        <v>1500</v>
      </c>
      <c r="E39" s="33"/>
      <c r="F39" s="18">
        <f aca="true" t="shared" si="1" ref="F39:F45">ROUND(D39*E39,0)</f>
        <v>0</v>
      </c>
    </row>
    <row r="40" spans="1:6" s="19" customFormat="1" ht="30" customHeight="1">
      <c r="A40" s="26" t="s">
        <v>55</v>
      </c>
      <c r="B40" s="27" t="s">
        <v>118</v>
      </c>
      <c r="C40" s="26" t="s">
        <v>86</v>
      </c>
      <c r="D40" s="29">
        <v>1000</v>
      </c>
      <c r="E40" s="33"/>
      <c r="F40" s="18">
        <f t="shared" si="1"/>
        <v>0</v>
      </c>
    </row>
    <row r="41" spans="1:6" s="19" customFormat="1" ht="30" customHeight="1">
      <c r="A41" s="26" t="s">
        <v>119</v>
      </c>
      <c r="B41" s="27" t="s">
        <v>120</v>
      </c>
      <c r="C41" s="26" t="s">
        <v>86</v>
      </c>
      <c r="D41" s="29">
        <v>500</v>
      </c>
      <c r="E41" s="33"/>
      <c r="F41" s="18">
        <f t="shared" si="1"/>
        <v>0</v>
      </c>
    </row>
    <row r="42" spans="1:6" s="19" customFormat="1" ht="30" customHeight="1">
      <c r="A42" s="26" t="s">
        <v>121</v>
      </c>
      <c r="B42" s="27" t="s">
        <v>122</v>
      </c>
      <c r="C42" s="26" t="s">
        <v>86</v>
      </c>
      <c r="D42" s="29">
        <v>600</v>
      </c>
      <c r="E42" s="33"/>
      <c r="F42" s="18">
        <f t="shared" si="1"/>
        <v>0</v>
      </c>
    </row>
    <row r="43" spans="1:6" s="19" customFormat="1" ht="30" customHeight="1">
      <c r="A43" s="26" t="s">
        <v>123</v>
      </c>
      <c r="B43" s="27" t="s">
        <v>124</v>
      </c>
      <c r="C43" s="26" t="s">
        <v>86</v>
      </c>
      <c r="D43" s="29">
        <v>200</v>
      </c>
      <c r="E43" s="33"/>
      <c r="F43" s="18">
        <f t="shared" si="1"/>
        <v>0</v>
      </c>
    </row>
    <row r="44" spans="1:6" s="19" customFormat="1" ht="30" customHeight="1">
      <c r="A44" s="26" t="s">
        <v>125</v>
      </c>
      <c r="B44" s="27" t="s">
        <v>126</v>
      </c>
      <c r="C44" s="26" t="s">
        <v>54</v>
      </c>
      <c r="D44" s="29">
        <v>10.8</v>
      </c>
      <c r="E44" s="33"/>
      <c r="F44" s="18">
        <f t="shared" si="1"/>
        <v>0</v>
      </c>
    </row>
    <row r="45" spans="1:6" s="19" customFormat="1" ht="30" customHeight="1">
      <c r="A45" s="26" t="s">
        <v>127</v>
      </c>
      <c r="B45" s="27" t="s">
        <v>142</v>
      </c>
      <c r="C45" s="26" t="s">
        <v>86</v>
      </c>
      <c r="D45" s="29">
        <v>1500</v>
      </c>
      <c r="E45" s="33"/>
      <c r="F45" s="18">
        <f t="shared" si="1"/>
        <v>0</v>
      </c>
    </row>
    <row r="46" spans="1:6" s="19" customFormat="1" ht="30" customHeight="1">
      <c r="A46" s="26" t="s">
        <v>128</v>
      </c>
      <c r="B46" s="30" t="s">
        <v>155</v>
      </c>
      <c r="C46" s="26" t="s">
        <v>37</v>
      </c>
      <c r="D46" s="29"/>
      <c r="E46" s="33"/>
      <c r="F46" s="18"/>
    </row>
    <row r="47" spans="1:6" s="19" customFormat="1" ht="30" customHeight="1">
      <c r="A47" s="26" t="s">
        <v>129</v>
      </c>
      <c r="B47" s="27" t="s">
        <v>130</v>
      </c>
      <c r="C47" s="26" t="s">
        <v>37</v>
      </c>
      <c r="D47" s="29"/>
      <c r="E47" s="33"/>
      <c r="F47" s="18"/>
    </row>
    <row r="48" spans="1:6" s="19" customFormat="1" ht="30" customHeight="1">
      <c r="A48" s="26" t="s">
        <v>52</v>
      </c>
      <c r="B48" s="27" t="s">
        <v>131</v>
      </c>
      <c r="C48" s="26" t="s">
        <v>54</v>
      </c>
      <c r="D48" s="29">
        <v>35.6</v>
      </c>
      <c r="E48" s="33"/>
      <c r="F48" s="18">
        <f>ROUND(D48*E48,0)</f>
        <v>0</v>
      </c>
    </row>
    <row r="49" spans="1:6" s="19" customFormat="1" ht="30" customHeight="1">
      <c r="A49" s="26" t="s">
        <v>55</v>
      </c>
      <c r="B49" s="27" t="s">
        <v>132</v>
      </c>
      <c r="C49" s="26" t="s">
        <v>54</v>
      </c>
      <c r="D49" s="29">
        <v>30</v>
      </c>
      <c r="E49" s="33"/>
      <c r="F49" s="18">
        <f>ROUND(D49*E49,0)</f>
        <v>0</v>
      </c>
    </row>
    <row r="50" spans="1:6" s="19" customFormat="1" ht="30" customHeight="1">
      <c r="A50" s="26" t="s">
        <v>119</v>
      </c>
      <c r="B50" s="27" t="s">
        <v>143</v>
      </c>
      <c r="C50" s="26" t="s">
        <v>86</v>
      </c>
      <c r="D50" s="29">
        <v>100</v>
      </c>
      <c r="E50" s="33"/>
      <c r="F50" s="18">
        <f>ROUND(D50*E50,0)</f>
        <v>0</v>
      </c>
    </row>
    <row r="51" spans="1:6" s="19" customFormat="1" ht="30" customHeight="1">
      <c r="A51" s="26" t="s">
        <v>133</v>
      </c>
      <c r="B51" s="30" t="s">
        <v>148</v>
      </c>
      <c r="C51" s="26" t="s">
        <v>37</v>
      </c>
      <c r="D51" s="29"/>
      <c r="E51" s="33"/>
      <c r="F51" s="18"/>
    </row>
    <row r="52" spans="1:6" s="19" customFormat="1" ht="30" customHeight="1">
      <c r="A52" s="26" t="s">
        <v>52</v>
      </c>
      <c r="B52" s="30" t="s">
        <v>149</v>
      </c>
      <c r="C52" s="26" t="s">
        <v>134</v>
      </c>
      <c r="D52" s="32">
        <v>52</v>
      </c>
      <c r="E52" s="33"/>
      <c r="F52" s="18">
        <f>ROUND(D52*E52,0)</f>
        <v>0</v>
      </c>
    </row>
    <row r="53" spans="1:6" s="19" customFormat="1" ht="30" customHeight="1">
      <c r="A53" s="26" t="s">
        <v>55</v>
      </c>
      <c r="B53" s="27" t="s">
        <v>135</v>
      </c>
      <c r="C53" s="26" t="s">
        <v>136</v>
      </c>
      <c r="D53" s="32">
        <v>30</v>
      </c>
      <c r="E53" s="33"/>
      <c r="F53" s="18">
        <f>ROUND(D53*E53,0)</f>
        <v>0</v>
      </c>
    </row>
    <row r="54" spans="1:6" s="14" customFormat="1" ht="30" customHeight="1">
      <c r="A54" s="38" t="s">
        <v>39</v>
      </c>
      <c r="B54" s="38"/>
      <c r="C54" s="38"/>
      <c r="D54" s="39">
        <f>ROUND(SUM(F5:F53),0)</f>
        <v>0</v>
      </c>
      <c r="E54" s="39"/>
      <c r="F54" s="21" t="s">
        <v>19</v>
      </c>
    </row>
  </sheetData>
  <sheetProtection password="E516" sheet="1"/>
  <protectedRanges>
    <protectedRange sqref="E7 E9 E12 E14 E16:E17 E20 E22:E23 E25 E28:E29 E32 E35 E37 E39:E45 E48:E50 E52:E53" name="区域1"/>
  </protectedRanges>
  <mergeCells count="6">
    <mergeCell ref="A1:F1"/>
    <mergeCell ref="B2:D2"/>
    <mergeCell ref="E2:F2"/>
    <mergeCell ref="A3:F3"/>
    <mergeCell ref="A54:C54"/>
    <mergeCell ref="D54:E54"/>
  </mergeCells>
  <printOptions horizontalCentered="1"/>
  <pageMargins left="0.7086614173228347" right="0.7086614173228347" top="0.7086614173228347" bottom="1.1023622047244095" header="0.3937007874015748" footer="0.787401574803149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1" max="2" width="7.625" style="1" customWidth="1"/>
    <col min="3" max="3" width="45.125" style="1" customWidth="1"/>
    <col min="4" max="4" width="20.75390625" style="1" customWidth="1"/>
    <col min="5" max="16384" width="9.00390625" style="1" customWidth="1"/>
  </cols>
  <sheetData>
    <row r="1" spans="1:4" ht="33" customHeight="1">
      <c r="A1" s="44" t="s">
        <v>7</v>
      </c>
      <c r="B1" s="44"/>
      <c r="C1" s="44"/>
      <c r="D1" s="44"/>
    </row>
    <row r="2" spans="1:4" s="2" customFormat="1" ht="33" customHeight="1">
      <c r="A2" s="45" t="str">
        <f>"工程名称:"&amp;'第100章'!B2</f>
        <v>工程名称:2019年延庆区道路小修工程</v>
      </c>
      <c r="B2" s="45"/>
      <c r="C2" s="45"/>
      <c r="D2" s="20" t="s">
        <v>5</v>
      </c>
    </row>
    <row r="3" spans="1:4" s="3" customFormat="1" ht="34.5" customHeight="1">
      <c r="A3" s="4" t="s">
        <v>8</v>
      </c>
      <c r="B3" s="4" t="s">
        <v>9</v>
      </c>
      <c r="C3" s="4" t="s">
        <v>10</v>
      </c>
      <c r="D3" s="4" t="s">
        <v>32</v>
      </c>
    </row>
    <row r="4" spans="1:4" s="3" customFormat="1" ht="34.5" customHeight="1">
      <c r="A4" s="24">
        <v>1</v>
      </c>
      <c r="B4" s="24">
        <v>100</v>
      </c>
      <c r="C4" s="24" t="s">
        <v>11</v>
      </c>
      <c r="D4" s="46">
        <f>'第100章'!D13</f>
        <v>0</v>
      </c>
    </row>
    <row r="5" spans="1:4" s="3" customFormat="1" ht="34.5" customHeight="1">
      <c r="A5" s="24">
        <v>2</v>
      </c>
      <c r="B5" s="24">
        <v>200</v>
      </c>
      <c r="C5" s="24" t="s">
        <v>12</v>
      </c>
      <c r="D5" s="46">
        <f>'第200章'!D22</f>
        <v>0</v>
      </c>
    </row>
    <row r="6" spans="1:4" s="3" customFormat="1" ht="34.5" customHeight="1">
      <c r="A6" s="24">
        <v>3</v>
      </c>
      <c r="B6" s="24">
        <v>300</v>
      </c>
      <c r="C6" s="24" t="s">
        <v>13</v>
      </c>
      <c r="D6" s="46">
        <f>'第300章'!D54</f>
        <v>0</v>
      </c>
    </row>
    <row r="7" spans="1:4" s="3" customFormat="1" ht="34.5" customHeight="1">
      <c r="A7" s="24">
        <v>4</v>
      </c>
      <c r="B7" s="24">
        <v>400</v>
      </c>
      <c r="C7" s="24" t="s">
        <v>14</v>
      </c>
      <c r="D7" s="46"/>
    </row>
    <row r="8" spans="1:4" s="3" customFormat="1" ht="34.5" customHeight="1">
      <c r="A8" s="24">
        <v>5</v>
      </c>
      <c r="B8" s="24">
        <v>500</v>
      </c>
      <c r="C8" s="24" t="s">
        <v>15</v>
      </c>
      <c r="D8" s="46"/>
    </row>
    <row r="9" spans="1:4" s="3" customFormat="1" ht="34.5" customHeight="1">
      <c r="A9" s="24">
        <v>6</v>
      </c>
      <c r="B9" s="24">
        <v>600</v>
      </c>
      <c r="C9" s="24" t="s">
        <v>16</v>
      </c>
      <c r="D9" s="46"/>
    </row>
    <row r="10" spans="1:4" s="3" customFormat="1" ht="34.5" customHeight="1">
      <c r="A10" s="24">
        <v>7</v>
      </c>
      <c r="B10" s="24">
        <v>700</v>
      </c>
      <c r="C10" s="24" t="s">
        <v>17</v>
      </c>
      <c r="D10" s="46"/>
    </row>
    <row r="11" spans="1:4" s="3" customFormat="1" ht="34.5" customHeight="1">
      <c r="A11" s="24">
        <v>8</v>
      </c>
      <c r="B11" s="43" t="s">
        <v>30</v>
      </c>
      <c r="C11" s="43"/>
      <c r="D11" s="25">
        <f>SUM(D4:D10)</f>
        <v>0</v>
      </c>
    </row>
    <row r="12" spans="1:4" s="3" customFormat="1" ht="34.5" customHeight="1">
      <c r="A12" s="24">
        <v>9</v>
      </c>
      <c r="B12" s="43" t="s">
        <v>31</v>
      </c>
      <c r="C12" s="43"/>
      <c r="D12" s="25"/>
    </row>
    <row r="13" spans="1:4" s="3" customFormat="1" ht="34.5" customHeight="1">
      <c r="A13" s="24">
        <v>10</v>
      </c>
      <c r="B13" s="43" t="s">
        <v>46</v>
      </c>
      <c r="C13" s="43"/>
      <c r="D13" s="25">
        <f>ROUND(6383692*1.5%,)</f>
        <v>95755</v>
      </c>
    </row>
    <row r="14" spans="1:4" s="3" customFormat="1" ht="34.5" customHeight="1">
      <c r="A14" s="24">
        <v>11</v>
      </c>
      <c r="B14" s="43" t="s">
        <v>40</v>
      </c>
      <c r="C14" s="43"/>
      <c r="D14" s="25">
        <f>ROUND(D11-D12-D13,0)</f>
        <v>-95755</v>
      </c>
    </row>
    <row r="15" spans="1:4" s="3" customFormat="1" ht="34.5" customHeight="1">
      <c r="A15" s="24">
        <v>12</v>
      </c>
      <c r="B15" s="43" t="s">
        <v>47</v>
      </c>
      <c r="C15" s="43"/>
      <c r="D15" s="25">
        <f>D11</f>
        <v>0</v>
      </c>
    </row>
  </sheetData>
  <sheetProtection password="E516" sheet="1"/>
  <mergeCells count="7">
    <mergeCell ref="B15:C15"/>
    <mergeCell ref="A1:D1"/>
    <mergeCell ref="B11:C11"/>
    <mergeCell ref="B12:C12"/>
    <mergeCell ref="B13:C13"/>
    <mergeCell ref="B14:C14"/>
    <mergeCell ref="A2:C2"/>
  </mergeCells>
  <printOptions horizontalCentered="1"/>
  <pageMargins left="0.7086614173228347" right="0.7086614173228347" top="0.7086614173228347" bottom="1.1023622047244095" header="0.3937007874015748" footer="0.787401574803149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2019-05-27T01:41:00Z</cp:lastPrinted>
  <dcterms:created xsi:type="dcterms:W3CDTF">2008-04-07T07:00:19Z</dcterms:created>
  <dcterms:modified xsi:type="dcterms:W3CDTF">2019-05-27T01:49:40Z</dcterms:modified>
  <cp:category/>
  <cp:version/>
  <cp:contentType/>
  <cp:contentStatus/>
</cp:coreProperties>
</file>