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665" tabRatio="610" activeTab="2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<sst xmlns="http://schemas.openxmlformats.org/spreadsheetml/2006/main" count="114" uniqueCount="80">
  <si>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</si>
  <si>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</si>
  <si>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</si>
  <si>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</si>
  <si>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</si>
  <si>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</si>
  <si>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</si>
  <si>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</si>
  <si>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</si>
  <si>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</si>
  <si>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</si>
  <si>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</si>
  <si>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</si>
  <si>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</si>
  <si>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</si>
  <si>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</si>
  <si>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</si>
  <si>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</si>
  <si>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</si>
  <si>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</si>
  <si>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</si>
  <si>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</si>
  <si>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</si>
  <si>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</si>
  <si>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</si>
  <si>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</si>
  <si>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</si>
  <si>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</si>
  <si>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</si>
  <si>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</si>
  <si>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第100章至第700章清单合计</t>
  </si>
  <si>
    <t>已包含在清单合计中材料、工程设备、专业工程暂估价合计</t>
  </si>
  <si>
    <t>金额（元）</t>
  </si>
  <si>
    <t>清单     第100章   总则</t>
  </si>
  <si>
    <t>清单  第100章 合计   人民币</t>
  </si>
  <si>
    <t>竣工文件</t>
  </si>
  <si>
    <t/>
  </si>
  <si>
    <t>-a</t>
  </si>
  <si>
    <t>-b</t>
  </si>
  <si>
    <t>-c</t>
  </si>
  <si>
    <t>清单合计减去材料、工程设备、专业工程暂估价、安全生产费合计(8-9-10=11)（评标价）</t>
  </si>
  <si>
    <t>已包含在清单合计中的安全生产费</t>
  </si>
  <si>
    <t>工程管理</t>
  </si>
  <si>
    <t>-d</t>
  </si>
  <si>
    <t>-e</t>
  </si>
  <si>
    <t>绿化及环境保护</t>
  </si>
  <si>
    <t>铺设表土</t>
  </si>
  <si>
    <r>
      <t>7</t>
    </r>
    <r>
      <rPr>
        <sz val="11"/>
        <color indexed="8"/>
        <rFont val="宋体"/>
        <family val="0"/>
      </rPr>
      <t>02-3</t>
    </r>
  </si>
  <si>
    <t>撒播草种和铺植草皮</t>
  </si>
  <si>
    <t>种植乔木、灌木和攀缘植物</t>
  </si>
  <si>
    <t>株</t>
  </si>
  <si>
    <r>
      <t>7</t>
    </r>
    <r>
      <rPr>
        <sz val="11"/>
        <color indexed="8"/>
        <rFont val="宋体"/>
        <family val="0"/>
      </rPr>
      <t>04-2</t>
    </r>
  </si>
  <si>
    <t>人工种植灌木</t>
  </si>
  <si>
    <r>
      <t>7</t>
    </r>
    <r>
      <rPr>
        <sz val="11"/>
        <color indexed="8"/>
        <rFont val="宋体"/>
        <family val="0"/>
      </rPr>
      <t>04-5</t>
    </r>
  </si>
  <si>
    <t>人工种植绿篱</t>
  </si>
  <si>
    <r>
      <t>7</t>
    </r>
    <r>
      <rPr>
        <sz val="11"/>
        <color indexed="8"/>
        <rFont val="宋体"/>
        <family val="0"/>
      </rPr>
      <t>04-6</t>
    </r>
  </si>
  <si>
    <t>人工种植花卉</t>
  </si>
  <si>
    <r>
      <t>7</t>
    </r>
    <r>
      <rPr>
        <sz val="11"/>
        <color indexed="8"/>
        <rFont val="宋体"/>
        <family val="0"/>
      </rPr>
      <t>04-7</t>
    </r>
  </si>
  <si>
    <r>
      <t>清单  第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00章 合计   人民币</t>
    </r>
  </si>
  <si>
    <t>整理绿化用地</t>
  </si>
  <si>
    <r>
      <t>7</t>
    </r>
    <r>
      <rPr>
        <sz val="11"/>
        <color indexed="8"/>
        <rFont val="宋体"/>
        <family val="0"/>
      </rPr>
      <t>03-</t>
    </r>
    <r>
      <rPr>
        <sz val="11"/>
        <color indexed="8"/>
        <rFont val="宋体"/>
        <family val="0"/>
      </rPr>
      <t>4</t>
    </r>
  </si>
  <si>
    <t>铺植草皮</t>
  </si>
  <si>
    <t>小兔子狼尾草（36株/平米）</t>
  </si>
  <si>
    <r>
      <t>-</t>
    </r>
    <r>
      <rPr>
        <sz val="11"/>
        <color indexed="8"/>
        <rFont val="宋体"/>
        <family val="0"/>
      </rPr>
      <t>f</t>
    </r>
  </si>
  <si>
    <t>蓝花鼠尾草(25株/平方米)</t>
  </si>
  <si>
    <t>涝峪苔草（36株/平米，每株15芽）</t>
  </si>
  <si>
    <r>
      <t>清单     第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00章  绿化及环境保护</t>
    </r>
  </si>
  <si>
    <t>灌木移栽 侧柏球（高1.0m，冠幅1.2m，土球苗木）</t>
  </si>
  <si>
    <t>投标价（8=12）</t>
  </si>
  <si>
    <t>2019年平谷区密三路绿化工程</t>
  </si>
  <si>
    <t>龙柏球(高1.0m，冠幅1.2m，土球苗木)</t>
  </si>
  <si>
    <t>王族海棠(高2.0m，地径5-6cm，冠幅1.2m，土球苗木)</t>
  </si>
  <si>
    <r>
      <t>榆叶梅(高</t>
    </r>
    <r>
      <rPr>
        <sz val="11"/>
        <color indexed="8"/>
        <rFont val="宋体"/>
        <family val="0"/>
      </rPr>
      <t>1.5m</t>
    </r>
    <r>
      <rPr>
        <sz val="11"/>
        <color indexed="8"/>
        <rFont val="宋体"/>
        <family val="0"/>
      </rPr>
      <t>，地径5-6cm，土球苗木)</t>
    </r>
  </si>
  <si>
    <r>
      <t>小叶黄杨篱(高0.5m,冠幅</t>
    </r>
    <r>
      <rPr>
        <sz val="11"/>
        <color indexed="8"/>
        <rFont val="宋体"/>
        <family val="0"/>
      </rPr>
      <t>0.2-</t>
    </r>
    <r>
      <rPr>
        <sz val="11"/>
        <color indexed="8"/>
        <rFont val="宋体"/>
        <family val="0"/>
      </rPr>
      <t>0.3m，16株/平方米)</t>
    </r>
  </si>
  <si>
    <r>
      <t>黄花月季(高</t>
    </r>
    <r>
      <rPr>
        <sz val="11"/>
        <color indexed="8"/>
        <rFont val="宋体"/>
        <family val="0"/>
      </rPr>
      <t>0.5m，冠幅0.2-0.3m，二年生，</t>
    </r>
    <r>
      <rPr>
        <sz val="11"/>
        <color indexed="8"/>
        <rFont val="宋体"/>
        <family val="0"/>
      </rPr>
      <t>25株/平方米)</t>
    </r>
  </si>
  <si>
    <r>
      <t>三七景天(冠幅</t>
    </r>
    <r>
      <rPr>
        <sz val="11"/>
        <color indexed="8"/>
        <rFont val="宋体"/>
        <family val="0"/>
      </rPr>
      <t>0.2-0.3m</t>
    </r>
    <r>
      <rPr>
        <sz val="11"/>
        <color indexed="8"/>
        <rFont val="宋体"/>
        <family val="0"/>
      </rPr>
      <t>，36株/平方米)</t>
    </r>
  </si>
  <si>
    <r>
      <t>马蔺(冠幅</t>
    </r>
    <r>
      <rPr>
        <sz val="11"/>
        <color indexed="8"/>
        <rFont val="宋体"/>
        <family val="0"/>
      </rPr>
      <t>0.2-0.3m</t>
    </r>
    <r>
      <rPr>
        <sz val="11"/>
        <color indexed="8"/>
        <rFont val="宋体"/>
        <family val="0"/>
      </rPr>
      <t>，36株/平方米，每株3芽)</t>
    </r>
  </si>
  <si>
    <r>
      <t>金娃娃萱草(冠幅</t>
    </r>
    <r>
      <rPr>
        <sz val="11"/>
        <color indexed="8"/>
        <rFont val="宋体"/>
        <family val="0"/>
      </rPr>
      <t>0.2-0.3m</t>
    </r>
    <r>
      <rPr>
        <sz val="11"/>
        <color indexed="8"/>
        <rFont val="宋体"/>
        <family val="0"/>
      </rPr>
      <t>，25株/平方米，每株3芽)</t>
    </r>
  </si>
  <si>
    <t>紫叶李(高2.0m，地径5-6cm，冠幅1.2m，土球苗木)</t>
  </si>
  <si>
    <r>
      <t>八宝景天(冠幅</t>
    </r>
    <r>
      <rPr>
        <sz val="11"/>
        <color indexed="8"/>
        <rFont val="宋体"/>
        <family val="0"/>
      </rPr>
      <t>0.2-0.3m</t>
    </r>
    <r>
      <rPr>
        <sz val="11"/>
        <color indexed="8"/>
        <rFont val="宋体"/>
        <family val="0"/>
      </rPr>
      <t>，25株/平方米)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</si>
</sst>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6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177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0" fontId="49" fillId="0" borderId="12" xfId="40" applyFont="1" applyFill="1" applyBorder="1" applyAlignment="1">
      <alignment horizontal="center" vertical="center" wrapText="1"/>
      <protection/>
    </xf>
    <xf numFmtId="0" fontId="49" fillId="0" borderId="13" xfId="40" applyFont="1" applyFill="1" applyBorder="1" applyAlignment="1">
      <alignment horizontal="center" vertical="center" wrapText="1"/>
      <protection/>
    </xf>
    <xf numFmtId="176" fontId="48" fillId="0" borderId="10" xfId="0" applyNumberFormat="1" applyFont="1" applyFill="1" applyBorder="1" applyAlignment="1">
      <alignment horizontal="center" vertical="center" shrinkToFit="1"/>
    </xf>
    <xf numFmtId="2" fontId="49" fillId="0" borderId="13" xfId="40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40" applyNumberFormat="1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center" vertical="center" wrapText="1"/>
      <protection/>
    </xf>
    <xf numFmtId="0" fontId="49" fillId="0" borderId="13" xfId="40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49" fillId="0" borderId="13" xfId="40" applyFont="1" applyFill="1" applyBorder="1" applyAlignment="1">
      <alignment horizontal="left" vertical="center" wrapText="1"/>
      <protection/>
    </xf>
    <xf numFmtId="0" fontId="49" fillId="0" borderId="12" xfId="40" applyFont="1" applyFill="1" applyBorder="1" applyAlignment="1">
      <alignment horizontal="center" vertical="center" wrapText="1"/>
      <protection/>
    </xf>
    <xf numFmtId="0" fontId="49" fillId="0" borderId="13" xfId="40" applyFont="1" applyFill="1" applyBorder="1" applyAlignment="1">
      <alignment horizontal="center" vertical="center" wrapText="1"/>
      <protection/>
    </xf>
    <xf numFmtId="177" fontId="49" fillId="0" borderId="13" xfId="40" applyNumberFormat="1" applyFont="1" applyFill="1" applyBorder="1" applyAlignment="1">
      <alignment horizontal="center" vertical="center" wrapText="1"/>
      <protection/>
    </xf>
    <xf numFmtId="176" fontId="49" fillId="0" borderId="13" xfId="40" applyNumberFormat="1" applyFont="1" applyFill="1" applyBorder="1" applyAlignment="1">
      <alignment horizontal="center" vertical="center" wrapText="1"/>
      <protection/>
    </xf>
    <xf numFmtId="49" fontId="49" fillId="0" borderId="12" xfId="40" applyNumberFormat="1" applyFont="1" applyFill="1" applyBorder="1" applyAlignment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 shrinkToFit="1"/>
    </xf>
    <xf numFmtId="0" fontId="49" fillId="0" borderId="13" xfId="40" applyFont="1" applyFill="1" applyBorder="1" applyAlignment="1">
      <alignment horizontal="left" vertical="center" wrapText="1"/>
      <protection/>
    </xf>
    <xf numFmtId="0" fontId="49" fillId="0" borderId="12" xfId="40" applyFont="1" applyFill="1" applyBorder="1" applyAlignment="1">
      <alignment horizontal="center" vertical="center" wrapText="1"/>
      <protection/>
    </xf>
    <xf numFmtId="49" fontId="49" fillId="0" borderId="12" xfId="40" applyNumberFormat="1" applyFont="1" applyFill="1" applyBorder="1" applyAlignment="1">
      <alignment horizontal="center" vertical="center" wrapText="1"/>
      <protection/>
    </xf>
    <xf numFmtId="178" fontId="49" fillId="0" borderId="13" xfId="40" applyNumberFormat="1" applyFont="1" applyFill="1" applyBorder="1" applyAlignment="1">
      <alignment horizontal="center" vertical="center" wrapText="1"/>
      <protection/>
    </xf>
    <xf numFmtId="0" fontId="49" fillId="0" borderId="13" xfId="40" applyFont="1" applyFill="1" applyBorder="1" applyAlignment="1">
      <alignment horizontal="left" vertical="center" wrapText="1"/>
      <protection/>
    </xf>
    <xf numFmtId="0" fontId="49" fillId="0" borderId="13" xfId="40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77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 applyProtection="1">
      <alignment horizontal="left" vertical="center" wrapText="1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vertical="center"/>
    </xf>
    <xf numFmtId="177" fontId="0" fillId="0" borderId="10" xfId="42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1" sqref="D11:E11"/>
    </sheetView>
  </sheetViews>
  <sheetFormatPr defaultColWidth="9.00390625" defaultRowHeight="14.25"/>
  <cols>
    <col min="1" max="1" width="10.00390625" style="8" customWidth="1"/>
    <col min="2" max="2" width="31.125" style="8" customWidth="1"/>
    <col min="3" max="3" width="8.00390625" style="8" customWidth="1"/>
    <col min="4" max="4" width="9.125" style="8" customWidth="1"/>
    <col min="5" max="5" width="11.50390625" style="8" customWidth="1"/>
    <col min="6" max="6" width="12.375" style="8" customWidth="1"/>
    <col min="7" max="16384" width="9.00390625" style="8" customWidth="1"/>
  </cols>
  <sheetData>
    <row r="1" spans="1:6" ht="43.5" customHeight="1">
      <c r="A1" s="50" t="s">
        <v>0</v>
      </c>
      <c r="B1" s="50"/>
      <c r="C1" s="50"/>
      <c r="D1" s="50"/>
      <c r="E1" s="50"/>
      <c r="F1" s="50"/>
    </row>
    <row r="2" spans="1:6" ht="38.25" customHeight="1">
      <c r="A2" s="8" t="s">
        <v>17</v>
      </c>
      <c r="B2" s="51" t="s">
        <v>69</v>
      </c>
      <c r="C2" s="51"/>
      <c r="D2" s="51"/>
      <c r="E2" s="55" t="s">
        <v>5</v>
      </c>
      <c r="F2" s="55"/>
    </row>
    <row r="3" spans="1:6" ht="36" customHeight="1">
      <c r="A3" s="52" t="s">
        <v>33</v>
      </c>
      <c r="B3" s="52"/>
      <c r="C3" s="52"/>
      <c r="D3" s="52"/>
      <c r="E3" s="52"/>
      <c r="F3" s="52"/>
    </row>
    <row r="4" spans="1:6" ht="36" customHeight="1">
      <c r="A4" s="11" t="s">
        <v>19</v>
      </c>
      <c r="B4" s="11" t="s">
        <v>20</v>
      </c>
      <c r="C4" s="11" t="s">
        <v>1</v>
      </c>
      <c r="D4" s="11" t="s">
        <v>2</v>
      </c>
      <c r="E4" s="11" t="s">
        <v>3</v>
      </c>
      <c r="F4" s="11" t="s">
        <v>4</v>
      </c>
    </row>
    <row r="5" spans="1:6" ht="36" customHeight="1">
      <c r="A5" s="28">
        <v>102</v>
      </c>
      <c r="B5" s="29" t="s">
        <v>42</v>
      </c>
      <c r="C5" s="11"/>
      <c r="D5" s="11"/>
      <c r="E5" s="11"/>
      <c r="F5" s="11"/>
    </row>
    <row r="6" spans="1:6" s="23" customFormat="1" ht="38.25" customHeight="1">
      <c r="A6" s="30" t="s">
        <v>21</v>
      </c>
      <c r="B6" s="31" t="s">
        <v>35</v>
      </c>
      <c r="C6" s="30" t="s">
        <v>22</v>
      </c>
      <c r="D6" s="30">
        <v>1</v>
      </c>
      <c r="E6" s="43"/>
      <c r="F6" s="22">
        <f>ROUND(D6*E6,0)</f>
        <v>0</v>
      </c>
    </row>
    <row r="7" spans="1:6" s="23" customFormat="1" ht="38.25" customHeight="1">
      <c r="A7" s="30" t="s">
        <v>26</v>
      </c>
      <c r="B7" s="31" t="s">
        <v>28</v>
      </c>
      <c r="C7" s="30" t="s">
        <v>22</v>
      </c>
      <c r="D7" s="30">
        <v>1</v>
      </c>
      <c r="E7" s="43"/>
      <c r="F7" s="22">
        <f>ROUND(D7*E7,0)</f>
        <v>0</v>
      </c>
    </row>
    <row r="8" spans="1:6" s="23" customFormat="1" ht="38.25" customHeight="1">
      <c r="A8" s="30" t="s">
        <v>29</v>
      </c>
      <c r="B8" s="31" t="s">
        <v>23</v>
      </c>
      <c r="C8" s="30" t="s">
        <v>22</v>
      </c>
      <c r="D8" s="30">
        <v>1</v>
      </c>
      <c r="E8" s="43"/>
      <c r="F8" s="22">
        <f>ROUND(D8*E8,0)</f>
        <v>0</v>
      </c>
    </row>
    <row r="9" spans="1:6" s="23" customFormat="1" ht="39.75" customHeight="1">
      <c r="A9" s="32">
        <v>104</v>
      </c>
      <c r="B9" s="31" t="s">
        <v>25</v>
      </c>
      <c r="C9" s="30"/>
      <c r="D9" s="30"/>
      <c r="E9" s="43"/>
      <c r="F9" s="22"/>
    </row>
    <row r="10" spans="1:6" s="23" customFormat="1" ht="38.25" customHeight="1">
      <c r="A10" s="30" t="s">
        <v>24</v>
      </c>
      <c r="B10" s="31" t="s">
        <v>25</v>
      </c>
      <c r="C10" s="30" t="s">
        <v>22</v>
      </c>
      <c r="D10" s="30">
        <v>1</v>
      </c>
      <c r="E10" s="43"/>
      <c r="F10" s="22">
        <f>ROUND(D10*E10,0)</f>
        <v>0</v>
      </c>
    </row>
    <row r="11" spans="1:14" s="19" customFormat="1" ht="36" customHeight="1">
      <c r="A11" s="53" t="s">
        <v>34</v>
      </c>
      <c r="B11" s="53"/>
      <c r="C11" s="53"/>
      <c r="D11" s="54">
        <f>ROUND(SUM(F6:F10),0)</f>
        <v>0</v>
      </c>
      <c r="E11" s="54"/>
      <c r="F11" s="20" t="s">
        <v>18</v>
      </c>
      <c r="G11" s="21"/>
      <c r="H11" s="21"/>
      <c r="I11" s="21"/>
      <c r="J11" s="21"/>
      <c r="K11" s="21"/>
      <c r="L11" s="21"/>
      <c r="M11" s="21"/>
      <c r="N11" s="21"/>
    </row>
    <row r="12" ht="32.25" customHeight="1"/>
    <row r="13" ht="25.5" customHeight="1">
      <c r="A13" s="17"/>
    </row>
  </sheetData>
  <sheetProtection password="F1D9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 horizontalCentered="1"/>
  <pageMargins left="0.5118110236220472" right="0.5118110236220472" top="0.7480314960629921" bottom="0.7480314960629921" header="0.31496062992125984" footer="1.2992125984251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D27" sqref="D27:E27"/>
    </sheetView>
  </sheetViews>
  <sheetFormatPr defaultColWidth="9.00390625" defaultRowHeight="14.25"/>
  <cols>
    <col min="1" max="1" width="9.25390625" style="14" customWidth="1"/>
    <col min="2" max="2" width="29.875" style="8" customWidth="1"/>
    <col min="3" max="3" width="7.25390625" style="8" customWidth="1"/>
    <col min="4" max="4" width="10.375" style="15" customWidth="1"/>
    <col min="5" max="5" width="10.625" style="16" customWidth="1"/>
    <col min="6" max="6" width="12.75390625" style="16" customWidth="1"/>
    <col min="7" max="7" width="9.00390625" style="8" customWidth="1"/>
    <col min="8" max="8" width="45.00390625" style="8" bestFit="1" customWidth="1"/>
    <col min="9" max="9" width="13.875" style="8" bestFit="1" customWidth="1"/>
    <col min="10" max="16384" width="9.00390625" style="8" customWidth="1"/>
  </cols>
  <sheetData>
    <row r="1" spans="1:6" ht="43.5" customHeight="1">
      <c r="A1" s="50" t="s">
        <v>0</v>
      </c>
      <c r="B1" s="50"/>
      <c r="C1" s="50"/>
      <c r="D1" s="50"/>
      <c r="E1" s="50"/>
      <c r="F1" s="50"/>
    </row>
    <row r="2" spans="1:6" ht="35.25" customHeight="1">
      <c r="A2" s="9" t="s">
        <v>17</v>
      </c>
      <c r="B2" s="56" t="str">
        <f>'第100章'!B2:D2</f>
        <v>2019年平谷区密三路绿化工程</v>
      </c>
      <c r="C2" s="56"/>
      <c r="D2" s="56"/>
      <c r="E2" s="57" t="s">
        <v>6</v>
      </c>
      <c r="F2" s="57"/>
    </row>
    <row r="3" spans="1:6" ht="36" customHeight="1">
      <c r="A3" s="52" t="s">
        <v>66</v>
      </c>
      <c r="B3" s="52"/>
      <c r="C3" s="52"/>
      <c r="D3" s="52"/>
      <c r="E3" s="52"/>
      <c r="F3" s="52"/>
    </row>
    <row r="4" spans="1:6" ht="36" customHeight="1">
      <c r="A4" s="10" t="s">
        <v>19</v>
      </c>
      <c r="B4" s="11" t="s">
        <v>20</v>
      </c>
      <c r="C4" s="11" t="s">
        <v>1</v>
      </c>
      <c r="D4" s="12" t="s">
        <v>2</v>
      </c>
      <c r="E4" s="13" t="s">
        <v>3</v>
      </c>
      <c r="F4" s="13" t="s">
        <v>4</v>
      </c>
    </row>
    <row r="5" spans="1:6" s="23" customFormat="1" ht="30" customHeight="1">
      <c r="A5" s="24">
        <v>702</v>
      </c>
      <c r="B5" s="37" t="s">
        <v>46</v>
      </c>
      <c r="C5" s="25"/>
      <c r="D5" s="25"/>
      <c r="E5" s="26"/>
      <c r="F5" s="22"/>
    </row>
    <row r="6" spans="1:6" s="23" customFormat="1" ht="30" customHeight="1">
      <c r="A6" s="38" t="s">
        <v>47</v>
      </c>
      <c r="B6" s="44" t="s">
        <v>59</v>
      </c>
      <c r="C6" s="35" t="s">
        <v>27</v>
      </c>
      <c r="D6" s="41">
        <v>29767</v>
      </c>
      <c r="E6" s="26"/>
      <c r="F6" s="22">
        <f>ROUND(D6*E6,0)</f>
        <v>0</v>
      </c>
    </row>
    <row r="7" spans="1:6" s="23" customFormat="1" ht="30" customHeight="1">
      <c r="A7" s="24">
        <v>703</v>
      </c>
      <c r="B7" s="44" t="s">
        <v>48</v>
      </c>
      <c r="C7" s="25" t="s">
        <v>36</v>
      </c>
      <c r="D7" s="25"/>
      <c r="E7" s="26"/>
      <c r="F7" s="22"/>
    </row>
    <row r="8" spans="1:6" s="23" customFormat="1" ht="30" customHeight="1">
      <c r="A8" s="45" t="s">
        <v>60</v>
      </c>
      <c r="B8" s="44" t="s">
        <v>61</v>
      </c>
      <c r="C8" s="39"/>
      <c r="D8" s="33"/>
      <c r="E8" s="26"/>
      <c r="F8" s="22"/>
    </row>
    <row r="9" spans="1:6" s="23" customFormat="1" ht="30" customHeight="1">
      <c r="A9" s="38" t="s">
        <v>37</v>
      </c>
      <c r="B9" s="44" t="s">
        <v>62</v>
      </c>
      <c r="C9" s="39" t="s">
        <v>27</v>
      </c>
      <c r="D9" s="41">
        <v>3870</v>
      </c>
      <c r="E9" s="26"/>
      <c r="F9" s="22">
        <f>ROUND(D9*E9,0)</f>
        <v>0</v>
      </c>
    </row>
    <row r="10" spans="1:6" s="23" customFormat="1" ht="30" customHeight="1">
      <c r="A10" s="38" t="s">
        <v>38</v>
      </c>
      <c r="B10" s="44" t="s">
        <v>65</v>
      </c>
      <c r="C10" s="39" t="s">
        <v>27</v>
      </c>
      <c r="D10" s="41">
        <v>3084</v>
      </c>
      <c r="E10" s="26"/>
      <c r="F10" s="22">
        <f>ROUND(D10*E10,0)</f>
        <v>0</v>
      </c>
    </row>
    <row r="11" spans="1:6" s="23" customFormat="1" ht="30" customHeight="1">
      <c r="A11" s="38">
        <v>704</v>
      </c>
      <c r="B11" s="37" t="s">
        <v>49</v>
      </c>
      <c r="C11" s="39"/>
      <c r="D11" s="33"/>
      <c r="E11" s="26"/>
      <c r="F11" s="22"/>
    </row>
    <row r="12" spans="1:6" s="23" customFormat="1" ht="30" customHeight="1">
      <c r="A12" s="38" t="s">
        <v>51</v>
      </c>
      <c r="B12" s="37" t="s">
        <v>52</v>
      </c>
      <c r="C12" s="25" t="s">
        <v>36</v>
      </c>
      <c r="D12" s="27"/>
      <c r="E12" s="26"/>
      <c r="F12" s="22"/>
    </row>
    <row r="13" spans="1:6" s="23" customFormat="1" ht="30" customHeight="1">
      <c r="A13" s="38" t="s">
        <v>37</v>
      </c>
      <c r="B13" s="48" t="s">
        <v>70</v>
      </c>
      <c r="C13" s="39" t="s">
        <v>50</v>
      </c>
      <c r="D13" s="40">
        <v>434</v>
      </c>
      <c r="E13" s="26"/>
      <c r="F13" s="22">
        <f aca="true" t="shared" si="0" ref="F13:F25">ROUND(D13*E13,0)</f>
        <v>0</v>
      </c>
    </row>
    <row r="14" spans="1:6" s="23" customFormat="1" ht="30" customHeight="1">
      <c r="A14" s="38" t="s">
        <v>38</v>
      </c>
      <c r="B14" s="49" t="s">
        <v>78</v>
      </c>
      <c r="C14" s="39" t="s">
        <v>50</v>
      </c>
      <c r="D14" s="40">
        <v>428</v>
      </c>
      <c r="E14" s="26"/>
      <c r="F14" s="22">
        <f t="shared" si="0"/>
        <v>0</v>
      </c>
    </row>
    <row r="15" spans="1:6" s="23" customFormat="1" ht="30" customHeight="1">
      <c r="A15" s="38" t="s">
        <v>39</v>
      </c>
      <c r="B15" s="49" t="s">
        <v>71</v>
      </c>
      <c r="C15" s="39" t="s">
        <v>50</v>
      </c>
      <c r="D15" s="40">
        <v>507</v>
      </c>
      <c r="E15" s="26"/>
      <c r="F15" s="22">
        <f t="shared" si="0"/>
        <v>0</v>
      </c>
    </row>
    <row r="16" spans="1:6" s="23" customFormat="1" ht="30" customHeight="1">
      <c r="A16" s="38" t="s">
        <v>43</v>
      </c>
      <c r="B16" s="49" t="s">
        <v>72</v>
      </c>
      <c r="C16" s="39" t="s">
        <v>50</v>
      </c>
      <c r="D16" s="40">
        <v>2201</v>
      </c>
      <c r="E16" s="26"/>
      <c r="F16" s="22">
        <f t="shared" si="0"/>
        <v>0</v>
      </c>
    </row>
    <row r="17" spans="1:6" s="23" customFormat="1" ht="30" customHeight="1">
      <c r="A17" s="38" t="s">
        <v>53</v>
      </c>
      <c r="B17" s="37" t="s">
        <v>54</v>
      </c>
      <c r="C17" s="39"/>
      <c r="D17" s="27"/>
      <c r="E17" s="26"/>
      <c r="F17" s="22"/>
    </row>
    <row r="18" spans="1:6" s="23" customFormat="1" ht="30" customHeight="1">
      <c r="A18" s="34" t="s">
        <v>37</v>
      </c>
      <c r="B18" s="49" t="s">
        <v>73</v>
      </c>
      <c r="C18" s="35" t="s">
        <v>27</v>
      </c>
      <c r="D18" s="27">
        <v>435</v>
      </c>
      <c r="E18" s="26"/>
      <c r="F18" s="22">
        <f t="shared" si="0"/>
        <v>0</v>
      </c>
    </row>
    <row r="19" spans="1:6" s="23" customFormat="1" ht="30" customHeight="1">
      <c r="A19" s="38" t="s">
        <v>55</v>
      </c>
      <c r="B19" s="37" t="s">
        <v>56</v>
      </c>
      <c r="C19" s="39"/>
      <c r="D19" s="27"/>
      <c r="E19" s="26"/>
      <c r="F19" s="22"/>
    </row>
    <row r="20" spans="1:6" s="23" customFormat="1" ht="30" customHeight="1">
      <c r="A20" s="34" t="s">
        <v>37</v>
      </c>
      <c r="B20" s="44" t="s">
        <v>64</v>
      </c>
      <c r="C20" s="39" t="s">
        <v>27</v>
      </c>
      <c r="D20" s="47">
        <v>1881</v>
      </c>
      <c r="E20" s="26"/>
      <c r="F20" s="22">
        <f t="shared" si="0"/>
        <v>0</v>
      </c>
    </row>
    <row r="21" spans="1:6" s="23" customFormat="1" ht="30" customHeight="1">
      <c r="A21" s="34" t="s">
        <v>38</v>
      </c>
      <c r="B21" s="49" t="s">
        <v>74</v>
      </c>
      <c r="C21" s="39" t="s">
        <v>27</v>
      </c>
      <c r="D21" s="47">
        <v>6814</v>
      </c>
      <c r="E21" s="26"/>
      <c r="F21" s="22">
        <f t="shared" si="0"/>
        <v>0</v>
      </c>
    </row>
    <row r="22" spans="1:6" s="23" customFormat="1" ht="30" customHeight="1">
      <c r="A22" s="34" t="s">
        <v>39</v>
      </c>
      <c r="B22" s="49" t="s">
        <v>79</v>
      </c>
      <c r="C22" s="39" t="s">
        <v>27</v>
      </c>
      <c r="D22" s="47">
        <v>5336</v>
      </c>
      <c r="E22" s="26"/>
      <c r="F22" s="22">
        <f t="shared" si="0"/>
        <v>0</v>
      </c>
    </row>
    <row r="23" spans="1:6" s="23" customFormat="1" ht="30" customHeight="1">
      <c r="A23" s="38" t="s">
        <v>43</v>
      </c>
      <c r="B23" s="49" t="s">
        <v>75</v>
      </c>
      <c r="C23" s="39" t="s">
        <v>27</v>
      </c>
      <c r="D23" s="47">
        <v>3399</v>
      </c>
      <c r="E23" s="26"/>
      <c r="F23" s="22">
        <f>ROUND(D23*E23,0)</f>
        <v>0</v>
      </c>
    </row>
    <row r="24" spans="1:6" s="23" customFormat="1" ht="30" customHeight="1">
      <c r="A24" s="38" t="s">
        <v>44</v>
      </c>
      <c r="B24" s="49" t="s">
        <v>76</v>
      </c>
      <c r="C24" s="39" t="s">
        <v>27</v>
      </c>
      <c r="D24" s="47">
        <v>1968</v>
      </c>
      <c r="E24" s="26"/>
      <c r="F24" s="22">
        <f t="shared" si="0"/>
        <v>0</v>
      </c>
    </row>
    <row r="25" spans="1:6" s="23" customFormat="1" ht="30" customHeight="1">
      <c r="A25" s="46" t="s">
        <v>63</v>
      </c>
      <c r="B25" s="49" t="s">
        <v>77</v>
      </c>
      <c r="C25" s="39" t="s">
        <v>27</v>
      </c>
      <c r="D25" s="47">
        <v>2980</v>
      </c>
      <c r="E25" s="26"/>
      <c r="F25" s="22">
        <f t="shared" si="0"/>
        <v>0</v>
      </c>
    </row>
    <row r="26" spans="1:6" s="23" customFormat="1" ht="30" customHeight="1">
      <c r="A26" s="42" t="s">
        <v>57</v>
      </c>
      <c r="B26" s="48" t="s">
        <v>67</v>
      </c>
      <c r="C26" s="39" t="s">
        <v>50</v>
      </c>
      <c r="D26" s="40">
        <v>100</v>
      </c>
      <c r="E26" s="26"/>
      <c r="F26" s="22">
        <f>ROUND(D26*E26,0)</f>
        <v>0</v>
      </c>
    </row>
    <row r="27" spans="1:6" s="19" customFormat="1" ht="30" customHeight="1">
      <c r="A27" s="53" t="s">
        <v>58</v>
      </c>
      <c r="B27" s="53"/>
      <c r="C27" s="53"/>
      <c r="D27" s="54">
        <f>ROUND(SUM(F5:F26),0)</f>
        <v>0</v>
      </c>
      <c r="E27" s="54"/>
      <c r="F27" s="18" t="s">
        <v>18</v>
      </c>
    </row>
  </sheetData>
  <sheetProtection password="F1D9" sheet="1"/>
  <protectedRanges>
    <protectedRange sqref="E6 E9:E10 E13:E16 E18 E20:E26" name="区域1"/>
  </protectedRanges>
  <mergeCells count="6">
    <mergeCell ref="A27:C27"/>
    <mergeCell ref="D27:E27"/>
    <mergeCell ref="A1:F1"/>
    <mergeCell ref="B2:D2"/>
    <mergeCell ref="E2:F2"/>
    <mergeCell ref="A3:F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6.75390625" style="1" customWidth="1"/>
    <col min="2" max="2" width="10.00390625" style="1" customWidth="1"/>
    <col min="3" max="3" width="44.125" style="1" customWidth="1"/>
    <col min="4" max="4" width="20.75390625" style="1" customWidth="1"/>
    <col min="5" max="16384" width="9.00390625" style="1" customWidth="1"/>
  </cols>
  <sheetData>
    <row r="1" spans="1:4" ht="42.75" customHeight="1">
      <c r="A1" s="60" t="s">
        <v>7</v>
      </c>
      <c r="B1" s="60"/>
      <c r="C1" s="60"/>
      <c r="D1" s="60"/>
    </row>
    <row r="2" spans="1:4" s="2" customFormat="1" ht="38.25" customHeight="1">
      <c r="A2" s="65" t="str">
        <f>"工程名称："&amp;'第100章'!B2</f>
        <v>工程名称：2019年平谷区密三路绿化工程</v>
      </c>
      <c r="B2" s="65"/>
      <c r="C2" s="65"/>
      <c r="D2" s="65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5" t="s">
        <v>32</v>
      </c>
    </row>
    <row r="4" spans="1:4" s="3" customFormat="1" ht="32.25" customHeight="1">
      <c r="A4" s="6">
        <v>1</v>
      </c>
      <c r="B4" s="6">
        <v>100</v>
      </c>
      <c r="C4" s="6" t="s">
        <v>11</v>
      </c>
      <c r="D4" s="66">
        <f>'第100章'!D11</f>
        <v>0</v>
      </c>
    </row>
    <row r="5" spans="1:4" s="3" customFormat="1" ht="32.25" customHeight="1">
      <c r="A5" s="6">
        <v>2</v>
      </c>
      <c r="B5" s="6">
        <v>200</v>
      </c>
      <c r="C5" s="6" t="s">
        <v>12</v>
      </c>
      <c r="D5" s="66"/>
    </row>
    <row r="6" spans="1:4" s="3" customFormat="1" ht="32.25" customHeight="1">
      <c r="A6" s="6">
        <v>3</v>
      </c>
      <c r="B6" s="6">
        <v>300</v>
      </c>
      <c r="C6" s="6" t="s">
        <v>13</v>
      </c>
      <c r="D6" s="66"/>
    </row>
    <row r="7" spans="1:4" s="3" customFormat="1" ht="32.25" customHeight="1">
      <c r="A7" s="6">
        <v>4</v>
      </c>
      <c r="B7" s="6">
        <v>400</v>
      </c>
      <c r="C7" s="6" t="s">
        <v>14</v>
      </c>
      <c r="D7" s="66"/>
    </row>
    <row r="8" spans="1:4" s="3" customFormat="1" ht="32.25" customHeight="1">
      <c r="A8" s="6">
        <v>5</v>
      </c>
      <c r="B8" s="6">
        <v>500</v>
      </c>
      <c r="C8" s="6" t="s">
        <v>15</v>
      </c>
      <c r="D8" s="66"/>
    </row>
    <row r="9" spans="1:4" s="3" customFormat="1" ht="32.25" customHeight="1">
      <c r="A9" s="6">
        <v>6</v>
      </c>
      <c r="B9" s="6">
        <v>600</v>
      </c>
      <c r="C9" s="6" t="s">
        <v>16</v>
      </c>
      <c r="D9" s="66"/>
    </row>
    <row r="10" spans="1:4" s="3" customFormat="1" ht="32.25" customHeight="1">
      <c r="A10" s="6">
        <v>7</v>
      </c>
      <c r="B10" s="6">
        <v>700</v>
      </c>
      <c r="C10" s="36" t="s">
        <v>45</v>
      </c>
      <c r="D10" s="66">
        <f>'第700章'!D27</f>
        <v>0</v>
      </c>
    </row>
    <row r="11" spans="1:4" s="3" customFormat="1" ht="32.25" customHeight="1">
      <c r="A11" s="6">
        <v>8</v>
      </c>
      <c r="B11" s="61" t="s">
        <v>30</v>
      </c>
      <c r="C11" s="61"/>
      <c r="D11" s="7">
        <f>SUM(D4:D10)</f>
        <v>0</v>
      </c>
    </row>
    <row r="12" spans="1:4" s="3" customFormat="1" ht="34.5" customHeight="1">
      <c r="A12" s="6">
        <v>9</v>
      </c>
      <c r="B12" s="61" t="s">
        <v>31</v>
      </c>
      <c r="C12" s="61"/>
      <c r="D12" s="7"/>
    </row>
    <row r="13" spans="1:4" s="3" customFormat="1" ht="34.5" customHeight="1">
      <c r="A13" s="6">
        <v>10</v>
      </c>
      <c r="B13" s="62" t="s">
        <v>41</v>
      </c>
      <c r="C13" s="61"/>
      <c r="D13" s="7">
        <f>ROUND((6200017*1.5%),)</f>
        <v>93000</v>
      </c>
    </row>
    <row r="14" spans="1:4" s="3" customFormat="1" ht="36.75" customHeight="1">
      <c r="A14" s="6">
        <v>11</v>
      </c>
      <c r="B14" s="63" t="s">
        <v>40</v>
      </c>
      <c r="C14" s="64"/>
      <c r="D14" s="7">
        <f>ROUND(D11-D12-D13,0)</f>
        <v>-93000</v>
      </c>
    </row>
    <row r="15" spans="1:4" s="3" customFormat="1" ht="38.25" customHeight="1">
      <c r="A15" s="6">
        <v>12</v>
      </c>
      <c r="B15" s="58" t="s">
        <v>68</v>
      </c>
      <c r="C15" s="59"/>
      <c r="D15" s="7">
        <f>D11</f>
        <v>0</v>
      </c>
    </row>
  </sheetData>
  <sheetProtection password="F1D9" sheet="1"/>
  <mergeCells count="7">
    <mergeCell ref="B15:C15"/>
    <mergeCell ref="A1:D1"/>
    <mergeCell ref="B11:C11"/>
    <mergeCell ref="B12:C12"/>
    <mergeCell ref="B13:C13"/>
    <mergeCell ref="B14:C14"/>
    <mergeCell ref="A2:D2"/>
  </mergeCells>
  <printOptions horizontalCentered="1"/>
  <pageMargins left="0.7" right="0.57" top="0.88" bottom="1.36" header="0.31496062992125984" footer="1.9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2019-04-12T00:20:01Z</cp:lastPrinted>
  <dcterms:created xsi:type="dcterms:W3CDTF">2008-04-07T07:00:19Z</dcterms:created>
  <dcterms:modified xsi:type="dcterms:W3CDTF">2019-04-12T00:26:19Z</dcterms:modified>
  <cp:category/>
  <cp:version/>
  <cp:contentType/>
  <cp:contentStatus/>
</cp:coreProperties>
</file>