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200章" sheetId="2" r:id="rId2"/>
    <sheet name="第300章" sheetId="3" r:id="rId3"/>
    <sheet name="第400章" sheetId="4" r:id="rId4"/>
    <sheet name="第600章" sheetId="5" r:id="rId5"/>
    <sheet name="汇总表" sheetId="6" r:id="rId6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  <definedName name="_xlnm.Print_Titles" localSheetId="4">'第600章'!$1:$4</definedName>
  </definedNames>
  <calcPr fullCalcOnLoad="1"/>
</workbook>
</file>

<file path=xl/sharedStrings.xml><?xml version="1.0" encoding="utf-8"?>
<sst xmlns="http://schemas.openxmlformats.org/spreadsheetml/2006/main" count="322" uniqueCount="169">
  <si>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</si>
  <si>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</si>
  <si>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</si>
  <si>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</si>
  <si>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</si>
  <si>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</si>
  <si>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</si>
  <si>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</si>
  <si>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</si>
  <si>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</si>
  <si>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</si>
  <si>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</si>
  <si>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</si>
  <si>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</si>
  <si>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</si>
  <si>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</si>
  <si>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</si>
  <si>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</si>
  <si>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</si>
  <si>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</si>
  <si>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</si>
  <si>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</si>
  <si>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</si>
  <si>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</si>
  <si>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</si>
  <si>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</si>
  <si>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</si>
  <si>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</si>
  <si>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</si>
  <si>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</si>
  <si>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</si>
  <si>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</si>
  <si>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</si>
  <si>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</si>
  <si>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</si>
  <si>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</si>
  <si>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</si>
  <si>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</si>
  <si>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</si>
  <si>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</si>
  <si>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-a</t>
  </si>
  <si>
    <t>-b</t>
  </si>
  <si>
    <t>-c</t>
  </si>
  <si>
    <t>清单     第200章  路   基</t>
  </si>
  <si>
    <t>清单  第200章 合计   人民币</t>
  </si>
  <si>
    <t>m3</t>
  </si>
  <si>
    <t>清单     第300章  路   面</t>
  </si>
  <si>
    <t>清单  第300章 合计   人民币</t>
  </si>
  <si>
    <t>309-2</t>
  </si>
  <si>
    <t>中粒式沥青混凝土</t>
  </si>
  <si>
    <t>202-3</t>
  </si>
  <si>
    <t>拆除结构物</t>
  </si>
  <si>
    <t>投标价（8+12=13）</t>
  </si>
  <si>
    <r>
      <t>清单     第6</t>
    </r>
    <r>
      <rPr>
        <b/>
        <sz val="14"/>
        <rFont val="宋体"/>
        <family val="0"/>
      </rPr>
      <t>00章  安全设施及预埋管线</t>
    </r>
  </si>
  <si>
    <t>橡胶沥青防水粘结层</t>
  </si>
  <si>
    <t>清单  第600章 合计   人民币</t>
  </si>
  <si>
    <t>605-1</t>
  </si>
  <si>
    <t>清单合计减去材料、工程设备、专业工程暂估价、安全生产费合计(8-9-10=11)（评标价）</t>
  </si>
  <si>
    <t>已包含在清单合计中的安全生产费</t>
  </si>
  <si>
    <t>2018年平谷区平蓟路海子桥桥梁改造工程</t>
  </si>
  <si>
    <r>
      <t>清单     第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00章  桥梁、涵洞</t>
    </r>
  </si>
  <si>
    <r>
      <t>清单  第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00章 合计   人民币</t>
    </r>
  </si>
  <si>
    <t>临时道路修建、养护与拆除（包括原道路的养护费、施工便道和交通导改费）、桥梁修建、养护和拆除</t>
  </si>
  <si>
    <t>209-5</t>
  </si>
  <si>
    <t>混凝土挡土墙</t>
  </si>
  <si>
    <t>C25片石挡土墙</t>
  </si>
  <si>
    <t>215-1</t>
  </si>
  <si>
    <t>河道防护</t>
  </si>
  <si>
    <t>M7.5浆砌片石河道防护</t>
  </si>
  <si>
    <t>铅丝石笼</t>
  </si>
  <si>
    <t>305-4</t>
  </si>
  <si>
    <t>石灰粉煤灰稳定碎石基层</t>
  </si>
  <si>
    <t>二灰稳定碎石   16cm</t>
  </si>
  <si>
    <t>309-1</t>
  </si>
  <si>
    <t>细粒式沥青混凝土</t>
  </si>
  <si>
    <t>ZAC-13C   4cm</t>
  </si>
  <si>
    <t>ZAC-20C   6cm</t>
  </si>
  <si>
    <t>桥梁永久观测点</t>
  </si>
  <si>
    <t>项</t>
  </si>
  <si>
    <t>403-1</t>
  </si>
  <si>
    <t>基础钢筋(包括灌注桩、承台、沉桩、沉井等)</t>
  </si>
  <si>
    <t>带肋钢筋（HRB335、HRB400）</t>
  </si>
  <si>
    <t>kg</t>
  </si>
  <si>
    <t>403-2</t>
  </si>
  <si>
    <t>下部结构钢筋</t>
  </si>
  <si>
    <t>光圆钢筋（HPB235、HPB300）</t>
  </si>
  <si>
    <t>403-3</t>
  </si>
  <si>
    <t>上部结构钢筋</t>
  </si>
  <si>
    <t>403-4</t>
  </si>
  <si>
    <t>附属结构钢筋</t>
  </si>
  <si>
    <t>带肋钢筋(HRB335、HRB400)</t>
  </si>
  <si>
    <t>403-5</t>
  </si>
  <si>
    <t>冷轧带肋钢筋焊网D10</t>
  </si>
  <si>
    <t>403-6</t>
  </si>
  <si>
    <t>钢管护栏</t>
  </si>
  <si>
    <t>404-1</t>
  </si>
  <si>
    <t>干处挖土方</t>
  </si>
  <si>
    <t>405-1</t>
  </si>
  <si>
    <t>钻孔灌注桩</t>
  </si>
  <si>
    <t>钻孔灌注桩   φ1.2m</t>
  </si>
  <si>
    <t>钻孔灌注桩   φ1.5m</t>
  </si>
  <si>
    <t>410-1</t>
  </si>
  <si>
    <t>混凝土基础（包括支撑梁、桩基承台；但不包括桩基）</t>
  </si>
  <si>
    <t>系梁混凝土  C30</t>
  </si>
  <si>
    <t>410-2</t>
  </si>
  <si>
    <t>混凝土下部结构</t>
  </si>
  <si>
    <t>桥墩混凝土  C35</t>
  </si>
  <si>
    <t>盖梁混凝土  C35</t>
  </si>
  <si>
    <t>台帽、耳背墙及挡块混凝土  C35</t>
  </si>
  <si>
    <t>410-5</t>
  </si>
  <si>
    <t>上部结构现浇整体化混凝土</t>
  </si>
  <si>
    <t>T梁现浇混凝土   C50</t>
  </si>
  <si>
    <t>410-6</t>
  </si>
  <si>
    <t>现浇混凝土附属结构</t>
  </si>
  <si>
    <t>支座垫石   C35</t>
  </si>
  <si>
    <t>搭板  C30</t>
  </si>
  <si>
    <t>410-7</t>
  </si>
  <si>
    <t>预制混凝土附属结构</t>
  </si>
  <si>
    <t>地袱  C30</t>
  </si>
  <si>
    <t>检修梯道   C20</t>
  </si>
  <si>
    <t>410-8</t>
  </si>
  <si>
    <t>预制人行道附属结构</t>
  </si>
  <si>
    <t>花岗岩立道牙</t>
  </si>
  <si>
    <t>防滑步道砖</t>
  </si>
  <si>
    <t>410-9</t>
  </si>
  <si>
    <t>抗震设施</t>
  </si>
  <si>
    <t>套</t>
  </si>
  <si>
    <t>411-5</t>
  </si>
  <si>
    <t>后张法预应力钢绞线</t>
  </si>
  <si>
    <t>411-8</t>
  </si>
  <si>
    <t>预制预应力混凝土上部结构</t>
  </si>
  <si>
    <t>T梁  C50</t>
  </si>
  <si>
    <t>413-1</t>
  </si>
  <si>
    <t>浆砌片石</t>
  </si>
  <si>
    <t>M7.5浆砌片石锥坡</t>
  </si>
  <si>
    <t>415-1</t>
  </si>
  <si>
    <t>沥青混凝土桥面铺装</t>
  </si>
  <si>
    <t>415-2</t>
  </si>
  <si>
    <t>水泥混凝土桥面铺装</t>
  </si>
  <si>
    <t>C50桥面混凝土  10cm</t>
  </si>
  <si>
    <t>415-3</t>
  </si>
  <si>
    <t>防水层</t>
  </si>
  <si>
    <t>413-4</t>
  </si>
  <si>
    <t>粘层</t>
  </si>
  <si>
    <t>沥青粘层</t>
  </si>
  <si>
    <t>416-1</t>
  </si>
  <si>
    <t>板式橡胶支座</t>
  </si>
  <si>
    <t>圆板橡胶支座   GYZ350*74（CR)</t>
  </si>
  <si>
    <t>块</t>
  </si>
  <si>
    <t>单向滑板橡胶支座   GYZF4 350*76（CR)</t>
  </si>
  <si>
    <t>417-2</t>
  </si>
  <si>
    <t>模数式伸缩装置</t>
  </si>
  <si>
    <t>E型钢80型模数式伸缩缝</t>
  </si>
  <si>
    <t>604-1</t>
  </si>
  <si>
    <t>单柱式交通标志</t>
  </si>
  <si>
    <t>单柱式   600mm*1200mm</t>
  </si>
  <si>
    <t>604-5</t>
  </si>
  <si>
    <t>单悬臂式交通标志</t>
  </si>
  <si>
    <t>单悬式   2（D=1000mm)</t>
  </si>
  <si>
    <t>604-7</t>
  </si>
  <si>
    <t>附着式交通标志</t>
  </si>
  <si>
    <t>附着式   520mm*320mm</t>
  </si>
  <si>
    <t>604-14</t>
  </si>
  <si>
    <t>桥头铭牌</t>
  </si>
  <si>
    <t>热熔型涂料路面标线</t>
  </si>
  <si>
    <t>热熔型标线</t>
  </si>
  <si>
    <r>
      <t>按上项（11）金额的</t>
    </r>
    <r>
      <rPr>
        <sz val="12"/>
        <rFont val="宋体"/>
        <family val="0"/>
      </rPr>
      <t>5</t>
    </r>
    <r>
      <rPr>
        <sz val="12"/>
        <rFont val="宋体"/>
        <family val="0"/>
      </rPr>
      <t>%作为不可预见因素的暂定金额</t>
    </r>
  </si>
  <si>
    <t>401-4</t>
  </si>
  <si>
    <t>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</si>
</sst>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6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shrinkToFit="1"/>
    </xf>
    <xf numFmtId="177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vertical="center"/>
    </xf>
    <xf numFmtId="0" fontId="48" fillId="0" borderId="13" xfId="40" applyFont="1" applyFill="1" applyBorder="1" applyAlignment="1">
      <alignment horizontal="center" vertical="center" wrapText="1"/>
      <protection/>
    </xf>
    <xf numFmtId="0" fontId="48" fillId="0" borderId="12" xfId="40" applyFont="1" applyFill="1" applyBorder="1" applyAlignment="1">
      <alignment horizontal="left" vertical="center" wrapText="1"/>
      <protection/>
    </xf>
    <xf numFmtId="0" fontId="48" fillId="0" borderId="12" xfId="40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shrinkToFit="1"/>
    </xf>
    <xf numFmtId="2" fontId="48" fillId="0" borderId="12" xfId="40" applyNumberFormat="1" applyFont="1" applyFill="1" applyBorder="1" applyAlignment="1">
      <alignment horizontal="center" vertical="center" wrapText="1"/>
      <protection/>
    </xf>
    <xf numFmtId="1" fontId="48" fillId="0" borderId="12" xfId="40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177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  <xf numFmtId="0" fontId="0" fillId="0" borderId="15" xfId="42" applyFont="1" applyFill="1" applyBorder="1" applyAlignment="1">
      <alignment horizontal="center" vertical="center" wrapText="1"/>
      <protection/>
    </xf>
    <xf numFmtId="0" fontId="4" fillId="0" borderId="17" xfId="42" applyFont="1" applyFill="1" applyBorder="1" applyAlignment="1">
      <alignment horizontal="center" vertical="center"/>
      <protection/>
    </xf>
    <xf numFmtId="177" fontId="4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42" applyFont="1" applyFill="1">
      <alignment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10.00390625" style="6" customWidth="1"/>
    <col min="2" max="2" width="31.125" style="6" customWidth="1"/>
    <col min="3" max="3" width="8.00390625" style="6" customWidth="1"/>
    <col min="4" max="4" width="9.125" style="6" customWidth="1"/>
    <col min="5" max="5" width="11.50390625" style="6" customWidth="1"/>
    <col min="6" max="6" width="12.375" style="6" customWidth="1"/>
    <col min="7" max="16384" width="9.00390625" style="6" customWidth="1"/>
  </cols>
  <sheetData>
    <row r="1" spans="1:6" ht="43.5" customHeight="1">
      <c r="A1" s="32" t="s">
        <v>0</v>
      </c>
      <c r="B1" s="32"/>
      <c r="C1" s="32"/>
      <c r="D1" s="32"/>
      <c r="E1" s="32"/>
      <c r="F1" s="32"/>
    </row>
    <row r="2" spans="1:6" ht="38.25" customHeight="1">
      <c r="A2" s="6" t="s">
        <v>18</v>
      </c>
      <c r="B2" s="33" t="s">
        <v>59</v>
      </c>
      <c r="C2" s="33"/>
      <c r="D2" s="33"/>
      <c r="E2" s="37" t="s">
        <v>5</v>
      </c>
      <c r="F2" s="37"/>
    </row>
    <row r="3" spans="1:6" ht="36" customHeight="1">
      <c r="A3" s="34" t="s">
        <v>35</v>
      </c>
      <c r="B3" s="34"/>
      <c r="C3" s="34"/>
      <c r="D3" s="34"/>
      <c r="E3" s="34"/>
      <c r="F3" s="34"/>
    </row>
    <row r="4" spans="1:6" ht="36" customHeight="1">
      <c r="A4" s="9" t="s">
        <v>20</v>
      </c>
      <c r="B4" s="9" t="s">
        <v>21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s="25" customFormat="1" ht="38.25" customHeight="1">
      <c r="A5" s="20" t="s">
        <v>22</v>
      </c>
      <c r="B5" s="21" t="s">
        <v>37</v>
      </c>
      <c r="C5" s="22" t="s">
        <v>23</v>
      </c>
      <c r="D5" s="22">
        <v>1</v>
      </c>
      <c r="E5" s="23"/>
      <c r="F5" s="24">
        <f>ROUND(D5*E5,0)</f>
        <v>0</v>
      </c>
    </row>
    <row r="6" spans="1:6" s="25" customFormat="1" ht="38.25" customHeight="1">
      <c r="A6" s="20" t="s">
        <v>27</v>
      </c>
      <c r="B6" s="21" t="s">
        <v>29</v>
      </c>
      <c r="C6" s="22" t="s">
        <v>23</v>
      </c>
      <c r="D6" s="22">
        <v>1</v>
      </c>
      <c r="E6" s="23"/>
      <c r="F6" s="24">
        <f>ROUND(D6*E6,0)</f>
        <v>0</v>
      </c>
    </row>
    <row r="7" spans="1:6" s="25" customFormat="1" ht="38.25" customHeight="1">
      <c r="A7" s="20" t="s">
        <v>30</v>
      </c>
      <c r="B7" s="21" t="s">
        <v>24</v>
      </c>
      <c r="C7" s="22" t="s">
        <v>23</v>
      </c>
      <c r="D7" s="22">
        <v>1</v>
      </c>
      <c r="E7" s="23"/>
      <c r="F7" s="24">
        <f>ROUND(D7*E7,0)</f>
        <v>0</v>
      </c>
    </row>
    <row r="8" spans="1:6" s="25" customFormat="1" ht="59.25" customHeight="1">
      <c r="A8" s="20" t="s">
        <v>38</v>
      </c>
      <c r="B8" s="21" t="s">
        <v>62</v>
      </c>
      <c r="C8" s="22" t="s">
        <v>23</v>
      </c>
      <c r="D8" s="22">
        <v>1</v>
      </c>
      <c r="E8" s="23"/>
      <c r="F8" s="24">
        <f>ROUND(D8*E8,0)</f>
        <v>0</v>
      </c>
    </row>
    <row r="9" spans="1:6" s="25" customFormat="1" ht="38.25" customHeight="1">
      <c r="A9" s="20" t="s">
        <v>25</v>
      </c>
      <c r="B9" s="21" t="s">
        <v>26</v>
      </c>
      <c r="C9" s="22" t="s">
        <v>23</v>
      </c>
      <c r="D9" s="22">
        <v>1</v>
      </c>
      <c r="E9" s="23"/>
      <c r="F9" s="24">
        <f>ROUND(D9*E9,0)</f>
        <v>0</v>
      </c>
    </row>
    <row r="10" spans="1:14" s="17" customFormat="1" ht="48.75" customHeight="1">
      <c r="A10" s="35" t="s">
        <v>36</v>
      </c>
      <c r="B10" s="35"/>
      <c r="C10" s="35"/>
      <c r="D10" s="36">
        <f>ROUND(SUM(F5:F9),0)</f>
        <v>0</v>
      </c>
      <c r="E10" s="36"/>
      <c r="F10" s="18" t="s">
        <v>19</v>
      </c>
      <c r="G10" s="19"/>
      <c r="H10" s="19"/>
      <c r="I10" s="19"/>
      <c r="J10" s="19"/>
      <c r="K10" s="19"/>
      <c r="L10" s="19"/>
      <c r="M10" s="19"/>
      <c r="N10" s="19"/>
    </row>
    <row r="11" ht="32.25" customHeight="1"/>
    <row r="12" ht="25.5" customHeight="1">
      <c r="A12" s="15"/>
    </row>
  </sheetData>
  <sheetProtection password="F75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086614173228347" right="0.52" top="0.7480314960629921" bottom="1.3385826771653544" header="0.31496062992125984" footer="3.4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9.25390625" style="12" customWidth="1"/>
    <col min="2" max="2" width="27.00390625" style="6" customWidth="1"/>
    <col min="3" max="3" width="7.25390625" style="6" customWidth="1"/>
    <col min="4" max="4" width="10.375" style="13" customWidth="1"/>
    <col min="5" max="5" width="11.625" style="14" customWidth="1"/>
    <col min="6" max="6" width="13.875" style="1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32" t="s">
        <v>0</v>
      </c>
      <c r="B1" s="32"/>
      <c r="C1" s="32"/>
      <c r="D1" s="32"/>
      <c r="E1" s="32"/>
      <c r="F1" s="32"/>
    </row>
    <row r="2" spans="1:6" ht="48" customHeight="1">
      <c r="A2" s="7" t="s">
        <v>18</v>
      </c>
      <c r="B2" s="38" t="str">
        <f>'第100章'!B2:D2</f>
        <v>2018年平谷区平蓟路海子桥桥梁改造工程</v>
      </c>
      <c r="C2" s="38"/>
      <c r="D2" s="38"/>
      <c r="E2" s="39" t="s">
        <v>6</v>
      </c>
      <c r="F2" s="39"/>
    </row>
    <row r="3" spans="1:6" ht="36" customHeight="1">
      <c r="A3" s="34" t="s">
        <v>43</v>
      </c>
      <c r="B3" s="34"/>
      <c r="C3" s="34"/>
      <c r="D3" s="34"/>
      <c r="E3" s="34"/>
      <c r="F3" s="34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5" customFormat="1" ht="39" customHeight="1">
      <c r="A5" s="26" t="s">
        <v>50</v>
      </c>
      <c r="B5" s="27" t="s">
        <v>51</v>
      </c>
      <c r="C5" s="28" t="s">
        <v>168</v>
      </c>
      <c r="D5" s="28">
        <v>1</v>
      </c>
      <c r="E5" s="29"/>
      <c r="F5" s="24">
        <f>ROUND(D5*E5,0)</f>
        <v>0</v>
      </c>
    </row>
    <row r="6" spans="1:6" s="25" customFormat="1" ht="39" customHeight="1">
      <c r="A6" s="26" t="s">
        <v>63</v>
      </c>
      <c r="B6" s="27" t="s">
        <v>64</v>
      </c>
      <c r="C6" s="28" t="s">
        <v>39</v>
      </c>
      <c r="D6" s="30"/>
      <c r="E6" s="29"/>
      <c r="F6" s="24"/>
    </row>
    <row r="7" spans="1:6" s="25" customFormat="1" ht="39" customHeight="1">
      <c r="A7" s="26" t="s">
        <v>40</v>
      </c>
      <c r="B7" s="27" t="s">
        <v>65</v>
      </c>
      <c r="C7" s="28" t="s">
        <v>45</v>
      </c>
      <c r="D7" s="30">
        <v>1105.5</v>
      </c>
      <c r="E7" s="29"/>
      <c r="F7" s="24">
        <f>ROUND(D7*E7,0)</f>
        <v>0</v>
      </c>
    </row>
    <row r="8" spans="1:6" s="25" customFormat="1" ht="39" customHeight="1">
      <c r="A8" s="26" t="s">
        <v>66</v>
      </c>
      <c r="B8" s="27" t="s">
        <v>67</v>
      </c>
      <c r="C8" s="28" t="s">
        <v>39</v>
      </c>
      <c r="D8" s="30"/>
      <c r="E8" s="29"/>
      <c r="F8" s="24"/>
    </row>
    <row r="9" spans="1:6" s="25" customFormat="1" ht="39" customHeight="1">
      <c r="A9" s="26" t="s">
        <v>40</v>
      </c>
      <c r="B9" s="27" t="s">
        <v>68</v>
      </c>
      <c r="C9" s="28" t="s">
        <v>45</v>
      </c>
      <c r="D9" s="30">
        <v>39.5</v>
      </c>
      <c r="E9" s="29"/>
      <c r="F9" s="24">
        <f>ROUND(D9*E9,0)</f>
        <v>0</v>
      </c>
    </row>
    <row r="10" spans="1:6" s="25" customFormat="1" ht="39" customHeight="1">
      <c r="A10" s="26" t="s">
        <v>41</v>
      </c>
      <c r="B10" s="27" t="s">
        <v>69</v>
      </c>
      <c r="C10" s="28" t="s">
        <v>45</v>
      </c>
      <c r="D10" s="30">
        <v>50</v>
      </c>
      <c r="E10" s="29"/>
      <c r="F10" s="24">
        <f>ROUND(D10*E10,0)</f>
        <v>0</v>
      </c>
    </row>
    <row r="11" spans="1:6" s="17" customFormat="1" ht="43.5" customHeight="1">
      <c r="A11" s="35" t="s">
        <v>44</v>
      </c>
      <c r="B11" s="35"/>
      <c r="C11" s="35"/>
      <c r="D11" s="36">
        <f>ROUND(SUM(F5:F10),0)</f>
        <v>0</v>
      </c>
      <c r="E11" s="36"/>
      <c r="F11" s="16" t="s">
        <v>19</v>
      </c>
    </row>
  </sheetData>
  <sheetProtection password="F759" sheet="1"/>
  <protectedRanges>
    <protectedRange sqref="E5 E7 E9: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480314960629921" right="0.7480314960629921" top="0.7874015748031497" bottom="0.77" header="0.5118110236220472" footer="3.1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1.00390625" style="12" customWidth="1"/>
    <col min="2" max="2" width="25.75390625" style="6" customWidth="1"/>
    <col min="3" max="3" width="7.125" style="6" customWidth="1"/>
    <col min="4" max="4" width="11.125" style="13" customWidth="1"/>
    <col min="5" max="5" width="11.75390625" style="14" customWidth="1"/>
    <col min="6" max="6" width="13.75390625" style="1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32" t="s">
        <v>0</v>
      </c>
      <c r="B1" s="32"/>
      <c r="C1" s="32"/>
      <c r="D1" s="32"/>
      <c r="E1" s="32"/>
      <c r="F1" s="32"/>
    </row>
    <row r="2" spans="1:6" ht="41.25" customHeight="1">
      <c r="A2" s="7" t="s">
        <v>18</v>
      </c>
      <c r="B2" s="38" t="str">
        <f>'第100章'!B2:D2</f>
        <v>2018年平谷区平蓟路海子桥桥梁改造工程</v>
      </c>
      <c r="C2" s="38"/>
      <c r="D2" s="38"/>
      <c r="E2" s="39" t="s">
        <v>6</v>
      </c>
      <c r="F2" s="39"/>
    </row>
    <row r="3" spans="1:6" ht="36" customHeight="1">
      <c r="A3" s="34" t="s">
        <v>46</v>
      </c>
      <c r="B3" s="34"/>
      <c r="C3" s="34"/>
      <c r="D3" s="34"/>
      <c r="E3" s="34"/>
      <c r="F3" s="34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5" customFormat="1" ht="36.75" customHeight="1">
      <c r="A5" s="26" t="s">
        <v>70</v>
      </c>
      <c r="B5" s="27" t="s">
        <v>71</v>
      </c>
      <c r="C5" s="28" t="s">
        <v>39</v>
      </c>
      <c r="D5" s="30"/>
      <c r="E5" s="29"/>
      <c r="F5" s="24"/>
    </row>
    <row r="6" spans="1:6" s="25" customFormat="1" ht="36.75" customHeight="1">
      <c r="A6" s="26" t="s">
        <v>40</v>
      </c>
      <c r="B6" s="27" t="s">
        <v>72</v>
      </c>
      <c r="C6" s="28" t="s">
        <v>28</v>
      </c>
      <c r="D6" s="30">
        <v>800</v>
      </c>
      <c r="E6" s="29"/>
      <c r="F6" s="24">
        <f>ROUND(D6*E6,0)</f>
        <v>0</v>
      </c>
    </row>
    <row r="7" spans="1:6" s="25" customFormat="1" ht="36.75" customHeight="1">
      <c r="A7" s="26" t="s">
        <v>73</v>
      </c>
      <c r="B7" s="27" t="s">
        <v>74</v>
      </c>
      <c r="C7" s="28" t="s">
        <v>39</v>
      </c>
      <c r="D7" s="30"/>
      <c r="E7" s="29"/>
      <c r="F7" s="24"/>
    </row>
    <row r="8" spans="1:6" s="25" customFormat="1" ht="36.75" customHeight="1">
      <c r="A8" s="26" t="s">
        <v>40</v>
      </c>
      <c r="B8" s="27" t="s">
        <v>75</v>
      </c>
      <c r="C8" s="28" t="s">
        <v>28</v>
      </c>
      <c r="D8" s="30">
        <v>800</v>
      </c>
      <c r="E8" s="29"/>
      <c r="F8" s="24">
        <f>ROUND(D8*E8,0)</f>
        <v>0</v>
      </c>
    </row>
    <row r="9" spans="1:6" s="25" customFormat="1" ht="36.75" customHeight="1">
      <c r="A9" s="26" t="s">
        <v>48</v>
      </c>
      <c r="B9" s="27" t="s">
        <v>49</v>
      </c>
      <c r="C9" s="28" t="s">
        <v>39</v>
      </c>
      <c r="D9" s="30"/>
      <c r="E9" s="29"/>
      <c r="F9" s="24"/>
    </row>
    <row r="10" spans="1:6" s="25" customFormat="1" ht="36.75" customHeight="1">
      <c r="A10" s="26" t="s">
        <v>41</v>
      </c>
      <c r="B10" s="27" t="s">
        <v>76</v>
      </c>
      <c r="C10" s="28" t="s">
        <v>28</v>
      </c>
      <c r="D10" s="30">
        <v>800</v>
      </c>
      <c r="E10" s="29"/>
      <c r="F10" s="24">
        <f>ROUND(D10*E10,0)</f>
        <v>0</v>
      </c>
    </row>
    <row r="11" spans="1:6" s="17" customFormat="1" ht="45" customHeight="1">
      <c r="A11" s="35" t="s">
        <v>47</v>
      </c>
      <c r="B11" s="35"/>
      <c r="C11" s="35"/>
      <c r="D11" s="36">
        <f>ROUND(SUM(F6:F10),0)</f>
        <v>0</v>
      </c>
      <c r="E11" s="36"/>
      <c r="F11" s="16" t="s">
        <v>19</v>
      </c>
    </row>
  </sheetData>
  <sheetProtection password="F759" sheet="1"/>
  <protectedRanges>
    <protectedRange sqref="E6 E8 E10" name="区域1"/>
  </protectedRanges>
  <mergeCells count="6">
    <mergeCell ref="A1:F1"/>
    <mergeCell ref="B2:D2"/>
    <mergeCell ref="E2:F2"/>
    <mergeCell ref="A3:F3"/>
    <mergeCell ref="A11:C11"/>
    <mergeCell ref="D11:E11"/>
  </mergeCells>
  <printOptions horizontalCentered="1"/>
  <pageMargins left="0.7480314960629921" right="0.7480314960629921" top="0.7874015748031497" bottom="1.22" header="0.5118110236220472" footer="3.4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H64" sqref="H64"/>
    </sheetView>
  </sheetViews>
  <sheetFormatPr defaultColWidth="9.00390625" defaultRowHeight="14.25"/>
  <cols>
    <col min="1" max="1" width="11.00390625" style="12" customWidth="1"/>
    <col min="2" max="2" width="27.00390625" style="6" customWidth="1"/>
    <col min="3" max="3" width="7.125" style="6" customWidth="1"/>
    <col min="4" max="4" width="11.625" style="13" customWidth="1"/>
    <col min="5" max="5" width="11.375" style="14" customWidth="1"/>
    <col min="6" max="6" width="12.75390625" style="1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32" t="s">
        <v>0</v>
      </c>
      <c r="B1" s="32"/>
      <c r="C1" s="32"/>
      <c r="D1" s="32"/>
      <c r="E1" s="32"/>
      <c r="F1" s="32"/>
    </row>
    <row r="2" spans="1:6" ht="41.25" customHeight="1">
      <c r="A2" s="7" t="s">
        <v>18</v>
      </c>
      <c r="B2" s="38" t="str">
        <f>'第100章'!B2:D2</f>
        <v>2018年平谷区平蓟路海子桥桥梁改造工程</v>
      </c>
      <c r="C2" s="38"/>
      <c r="D2" s="38"/>
      <c r="E2" s="39" t="s">
        <v>6</v>
      </c>
      <c r="F2" s="39"/>
    </row>
    <row r="3" spans="1:6" ht="36" customHeight="1">
      <c r="A3" s="34" t="s">
        <v>60</v>
      </c>
      <c r="B3" s="34"/>
      <c r="C3" s="34"/>
      <c r="D3" s="34"/>
      <c r="E3" s="34"/>
      <c r="F3" s="34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6" t="s">
        <v>3</v>
      </c>
      <c r="F4" s="16" t="s">
        <v>4</v>
      </c>
    </row>
    <row r="5" spans="1:6" s="25" customFormat="1" ht="33" customHeight="1">
      <c r="A5" s="26" t="s">
        <v>167</v>
      </c>
      <c r="B5" s="27" t="s">
        <v>77</v>
      </c>
      <c r="C5" s="28" t="s">
        <v>78</v>
      </c>
      <c r="D5" s="31">
        <v>1</v>
      </c>
      <c r="E5" s="29"/>
      <c r="F5" s="24">
        <f>ROUND(D5*E5,0)</f>
        <v>0</v>
      </c>
    </row>
    <row r="6" spans="1:6" s="25" customFormat="1" ht="33" customHeight="1">
      <c r="A6" s="26" t="s">
        <v>79</v>
      </c>
      <c r="B6" s="27" t="s">
        <v>80</v>
      </c>
      <c r="C6" s="28" t="s">
        <v>39</v>
      </c>
      <c r="D6" s="30"/>
      <c r="E6" s="29"/>
      <c r="F6" s="24"/>
    </row>
    <row r="7" spans="1:6" s="25" customFormat="1" ht="33" customHeight="1">
      <c r="A7" s="26" t="s">
        <v>41</v>
      </c>
      <c r="B7" s="27" t="s">
        <v>81</v>
      </c>
      <c r="C7" s="28" t="s">
        <v>82</v>
      </c>
      <c r="D7" s="30">
        <v>39834</v>
      </c>
      <c r="E7" s="29"/>
      <c r="F7" s="24">
        <f>ROUND(D7*E7,0)</f>
        <v>0</v>
      </c>
    </row>
    <row r="8" spans="1:6" s="25" customFormat="1" ht="33" customHeight="1">
      <c r="A8" s="26" t="s">
        <v>83</v>
      </c>
      <c r="B8" s="27" t="s">
        <v>84</v>
      </c>
      <c r="C8" s="28" t="s">
        <v>39</v>
      </c>
      <c r="D8" s="30"/>
      <c r="E8" s="29"/>
      <c r="F8" s="24"/>
    </row>
    <row r="9" spans="1:6" s="25" customFormat="1" ht="33" customHeight="1">
      <c r="A9" s="26" t="s">
        <v>40</v>
      </c>
      <c r="B9" s="27" t="s">
        <v>85</v>
      </c>
      <c r="C9" s="28" t="s">
        <v>82</v>
      </c>
      <c r="D9" s="30">
        <v>198</v>
      </c>
      <c r="E9" s="29"/>
      <c r="F9" s="24">
        <f>ROUND(D9*E9,0)</f>
        <v>0</v>
      </c>
    </row>
    <row r="10" spans="1:6" s="25" customFormat="1" ht="33" customHeight="1">
      <c r="A10" s="26" t="s">
        <v>41</v>
      </c>
      <c r="B10" s="27" t="s">
        <v>81</v>
      </c>
      <c r="C10" s="28" t="s">
        <v>82</v>
      </c>
      <c r="D10" s="30">
        <v>38251.9</v>
      </c>
      <c r="E10" s="29"/>
      <c r="F10" s="24">
        <f>ROUND(D10*E10,0)</f>
        <v>0</v>
      </c>
    </row>
    <row r="11" spans="1:6" s="25" customFormat="1" ht="33" customHeight="1">
      <c r="A11" s="26" t="s">
        <v>86</v>
      </c>
      <c r="B11" s="27" t="s">
        <v>87</v>
      </c>
      <c r="C11" s="28" t="s">
        <v>39</v>
      </c>
      <c r="D11" s="30"/>
      <c r="E11" s="29"/>
      <c r="F11" s="24"/>
    </row>
    <row r="12" spans="1:6" s="25" customFormat="1" ht="33" customHeight="1">
      <c r="A12" s="26" t="s">
        <v>40</v>
      </c>
      <c r="B12" s="27" t="s">
        <v>85</v>
      </c>
      <c r="C12" s="28" t="s">
        <v>82</v>
      </c>
      <c r="D12" s="30">
        <v>35801</v>
      </c>
      <c r="E12" s="29"/>
      <c r="F12" s="24">
        <f>ROUND(D12*E12,0)</f>
        <v>0</v>
      </c>
    </row>
    <row r="13" spans="1:6" s="25" customFormat="1" ht="33" customHeight="1">
      <c r="A13" s="26" t="s">
        <v>41</v>
      </c>
      <c r="B13" s="27" t="s">
        <v>81</v>
      </c>
      <c r="C13" s="28" t="s">
        <v>82</v>
      </c>
      <c r="D13" s="30">
        <v>70701</v>
      </c>
      <c r="E13" s="29"/>
      <c r="F13" s="24">
        <f>ROUND(D13*E13,0)</f>
        <v>0</v>
      </c>
    </row>
    <row r="14" spans="1:6" s="25" customFormat="1" ht="33" customHeight="1">
      <c r="A14" s="26" t="s">
        <v>88</v>
      </c>
      <c r="B14" s="27" t="s">
        <v>89</v>
      </c>
      <c r="C14" s="28" t="s">
        <v>39</v>
      </c>
      <c r="D14" s="30"/>
      <c r="E14" s="29"/>
      <c r="F14" s="24"/>
    </row>
    <row r="15" spans="1:6" s="25" customFormat="1" ht="33" customHeight="1">
      <c r="A15" s="26" t="s">
        <v>40</v>
      </c>
      <c r="B15" s="27" t="s">
        <v>85</v>
      </c>
      <c r="C15" s="28" t="s">
        <v>82</v>
      </c>
      <c r="D15" s="30">
        <v>1962.6</v>
      </c>
      <c r="E15" s="29"/>
      <c r="F15" s="24">
        <f>ROUND(D15*E15,0)</f>
        <v>0</v>
      </c>
    </row>
    <row r="16" spans="1:6" s="25" customFormat="1" ht="33" customHeight="1">
      <c r="A16" s="26" t="s">
        <v>41</v>
      </c>
      <c r="B16" s="27" t="s">
        <v>90</v>
      </c>
      <c r="C16" s="28" t="s">
        <v>82</v>
      </c>
      <c r="D16" s="30">
        <v>5826</v>
      </c>
      <c r="E16" s="29"/>
      <c r="F16" s="24">
        <f>ROUND(D16*E16,0)</f>
        <v>0</v>
      </c>
    </row>
    <row r="17" spans="1:6" s="25" customFormat="1" ht="33" customHeight="1">
      <c r="A17" s="26" t="s">
        <v>91</v>
      </c>
      <c r="B17" s="27" t="s">
        <v>92</v>
      </c>
      <c r="C17" s="28" t="s">
        <v>82</v>
      </c>
      <c r="D17" s="30">
        <v>14589</v>
      </c>
      <c r="E17" s="29"/>
      <c r="F17" s="24">
        <f>ROUND(D17*E17,0)</f>
        <v>0</v>
      </c>
    </row>
    <row r="18" spans="1:6" s="25" customFormat="1" ht="33" customHeight="1">
      <c r="A18" s="26" t="s">
        <v>93</v>
      </c>
      <c r="B18" s="27" t="s">
        <v>94</v>
      </c>
      <c r="C18" s="28" t="s">
        <v>31</v>
      </c>
      <c r="D18" s="30">
        <v>162.08</v>
      </c>
      <c r="E18" s="29"/>
      <c r="F18" s="24">
        <f>ROUND(D18*E18,0)</f>
        <v>0</v>
      </c>
    </row>
    <row r="19" spans="1:6" s="25" customFormat="1" ht="33" customHeight="1">
      <c r="A19" s="26" t="s">
        <v>95</v>
      </c>
      <c r="B19" s="27" t="s">
        <v>96</v>
      </c>
      <c r="C19" s="28" t="s">
        <v>45</v>
      </c>
      <c r="D19" s="30">
        <v>1560</v>
      </c>
      <c r="E19" s="29"/>
      <c r="F19" s="24">
        <f>ROUND(D19*E19,0)</f>
        <v>0</v>
      </c>
    </row>
    <row r="20" spans="1:6" s="25" customFormat="1" ht="33" customHeight="1">
      <c r="A20" s="26" t="s">
        <v>97</v>
      </c>
      <c r="B20" s="27" t="s">
        <v>98</v>
      </c>
      <c r="C20" s="28" t="s">
        <v>39</v>
      </c>
      <c r="D20" s="30"/>
      <c r="E20" s="29"/>
      <c r="F20" s="24"/>
    </row>
    <row r="21" spans="1:6" s="25" customFormat="1" ht="33" customHeight="1">
      <c r="A21" s="26" t="s">
        <v>40</v>
      </c>
      <c r="B21" s="27" t="s">
        <v>99</v>
      </c>
      <c r="C21" s="28" t="s">
        <v>31</v>
      </c>
      <c r="D21" s="30">
        <v>120</v>
      </c>
      <c r="E21" s="29"/>
      <c r="F21" s="24">
        <f>ROUND(D21*E21,0)</f>
        <v>0</v>
      </c>
    </row>
    <row r="22" spans="1:6" s="25" customFormat="1" ht="33" customHeight="1">
      <c r="A22" s="26" t="s">
        <v>41</v>
      </c>
      <c r="B22" s="27" t="s">
        <v>100</v>
      </c>
      <c r="C22" s="28" t="s">
        <v>31</v>
      </c>
      <c r="D22" s="30">
        <v>132</v>
      </c>
      <c r="E22" s="29"/>
      <c r="F22" s="24">
        <f>ROUND(D22*E22,0)</f>
        <v>0</v>
      </c>
    </row>
    <row r="23" spans="1:6" s="25" customFormat="1" ht="33" customHeight="1">
      <c r="A23" s="26" t="s">
        <v>101</v>
      </c>
      <c r="B23" s="27" t="s">
        <v>102</v>
      </c>
      <c r="C23" s="28" t="s">
        <v>39</v>
      </c>
      <c r="D23" s="30"/>
      <c r="E23" s="29"/>
      <c r="F23" s="24"/>
    </row>
    <row r="24" spans="1:6" s="25" customFormat="1" ht="33" customHeight="1">
      <c r="A24" s="26" t="s">
        <v>40</v>
      </c>
      <c r="B24" s="27" t="s">
        <v>103</v>
      </c>
      <c r="C24" s="28" t="s">
        <v>45</v>
      </c>
      <c r="D24" s="30">
        <v>24.8</v>
      </c>
      <c r="E24" s="29"/>
      <c r="F24" s="24">
        <f>ROUND(D24*E24,0)</f>
        <v>0</v>
      </c>
    </row>
    <row r="25" spans="1:6" s="25" customFormat="1" ht="33" customHeight="1">
      <c r="A25" s="26" t="s">
        <v>104</v>
      </c>
      <c r="B25" s="27" t="s">
        <v>105</v>
      </c>
      <c r="C25" s="28" t="s">
        <v>39</v>
      </c>
      <c r="D25" s="30"/>
      <c r="E25" s="29"/>
      <c r="F25" s="24"/>
    </row>
    <row r="26" spans="1:6" s="25" customFormat="1" ht="33" customHeight="1">
      <c r="A26" s="26" t="s">
        <v>40</v>
      </c>
      <c r="B26" s="27" t="s">
        <v>106</v>
      </c>
      <c r="C26" s="28" t="s">
        <v>45</v>
      </c>
      <c r="D26" s="30">
        <v>73.9</v>
      </c>
      <c r="E26" s="29"/>
      <c r="F26" s="24">
        <f>ROUND(D26*E26,0)</f>
        <v>0</v>
      </c>
    </row>
    <row r="27" spans="1:6" s="25" customFormat="1" ht="33" customHeight="1">
      <c r="A27" s="26" t="s">
        <v>41</v>
      </c>
      <c r="B27" s="27" t="s">
        <v>107</v>
      </c>
      <c r="C27" s="28" t="s">
        <v>45</v>
      </c>
      <c r="D27" s="30">
        <v>77.1</v>
      </c>
      <c r="E27" s="29"/>
      <c r="F27" s="24">
        <f>ROUND(D27*E27,0)</f>
        <v>0</v>
      </c>
    </row>
    <row r="28" spans="1:6" s="25" customFormat="1" ht="33" customHeight="1">
      <c r="A28" s="26" t="s">
        <v>42</v>
      </c>
      <c r="B28" s="27" t="s">
        <v>108</v>
      </c>
      <c r="C28" s="28" t="s">
        <v>45</v>
      </c>
      <c r="D28" s="30">
        <v>91.1</v>
      </c>
      <c r="E28" s="29"/>
      <c r="F28" s="24">
        <f>ROUND(D28*E28,0)</f>
        <v>0</v>
      </c>
    </row>
    <row r="29" spans="1:6" s="25" customFormat="1" ht="33" customHeight="1">
      <c r="A29" s="26" t="s">
        <v>109</v>
      </c>
      <c r="B29" s="27" t="s">
        <v>110</v>
      </c>
      <c r="C29" s="28" t="s">
        <v>39</v>
      </c>
      <c r="D29" s="30"/>
      <c r="E29" s="29"/>
      <c r="F29" s="24"/>
    </row>
    <row r="30" spans="1:6" s="25" customFormat="1" ht="33" customHeight="1">
      <c r="A30" s="26" t="s">
        <v>40</v>
      </c>
      <c r="B30" s="27" t="s">
        <v>111</v>
      </c>
      <c r="C30" s="28" t="s">
        <v>45</v>
      </c>
      <c r="D30" s="30">
        <v>91.5</v>
      </c>
      <c r="E30" s="29"/>
      <c r="F30" s="24">
        <f>ROUND(D30*E30,0)</f>
        <v>0</v>
      </c>
    </row>
    <row r="31" spans="1:6" s="25" customFormat="1" ht="33" customHeight="1">
      <c r="A31" s="26" t="s">
        <v>112</v>
      </c>
      <c r="B31" s="27" t="s">
        <v>113</v>
      </c>
      <c r="C31" s="28" t="s">
        <v>39</v>
      </c>
      <c r="D31" s="30"/>
      <c r="E31" s="29"/>
      <c r="F31" s="24"/>
    </row>
    <row r="32" spans="1:6" s="25" customFormat="1" ht="33" customHeight="1">
      <c r="A32" s="26" t="s">
        <v>40</v>
      </c>
      <c r="B32" s="27" t="s">
        <v>114</v>
      </c>
      <c r="C32" s="28" t="s">
        <v>45</v>
      </c>
      <c r="D32" s="30">
        <v>1.5</v>
      </c>
      <c r="E32" s="29"/>
      <c r="F32" s="24">
        <f>ROUND(D32*E32,0)</f>
        <v>0</v>
      </c>
    </row>
    <row r="33" spans="1:6" s="25" customFormat="1" ht="33" customHeight="1">
      <c r="A33" s="26" t="s">
        <v>41</v>
      </c>
      <c r="B33" s="27" t="s">
        <v>115</v>
      </c>
      <c r="C33" s="28" t="s">
        <v>45</v>
      </c>
      <c r="D33" s="30">
        <v>49.2</v>
      </c>
      <c r="E33" s="29"/>
      <c r="F33" s="24">
        <f>ROUND(D33*E33,0)</f>
        <v>0</v>
      </c>
    </row>
    <row r="34" spans="1:6" s="25" customFormat="1" ht="33" customHeight="1">
      <c r="A34" s="26" t="s">
        <v>116</v>
      </c>
      <c r="B34" s="27" t="s">
        <v>117</v>
      </c>
      <c r="C34" s="28" t="s">
        <v>39</v>
      </c>
      <c r="D34" s="30"/>
      <c r="E34" s="29"/>
      <c r="F34" s="24"/>
    </row>
    <row r="35" spans="1:6" s="25" customFormat="1" ht="33" customHeight="1">
      <c r="A35" s="26" t="s">
        <v>40</v>
      </c>
      <c r="B35" s="27" t="s">
        <v>118</v>
      </c>
      <c r="C35" s="28" t="s">
        <v>31</v>
      </c>
      <c r="D35" s="30">
        <v>162.08</v>
      </c>
      <c r="E35" s="29"/>
      <c r="F35" s="24">
        <f>ROUND(D35*E35,0)</f>
        <v>0</v>
      </c>
    </row>
    <row r="36" spans="1:6" s="25" customFormat="1" ht="33" customHeight="1">
      <c r="A36" s="26" t="s">
        <v>41</v>
      </c>
      <c r="B36" s="27" t="s">
        <v>119</v>
      </c>
      <c r="C36" s="28" t="s">
        <v>45</v>
      </c>
      <c r="D36" s="30">
        <v>12.7</v>
      </c>
      <c r="E36" s="29"/>
      <c r="F36" s="24">
        <f>ROUND(D36*E36,0)</f>
        <v>0</v>
      </c>
    </row>
    <row r="37" spans="1:6" s="25" customFormat="1" ht="33" customHeight="1">
      <c r="A37" s="26" t="s">
        <v>120</v>
      </c>
      <c r="B37" s="27" t="s">
        <v>121</v>
      </c>
      <c r="C37" s="28" t="s">
        <v>39</v>
      </c>
      <c r="D37" s="30"/>
      <c r="E37" s="29"/>
      <c r="F37" s="24"/>
    </row>
    <row r="38" spans="1:6" s="25" customFormat="1" ht="33" customHeight="1">
      <c r="A38" s="26" t="s">
        <v>40</v>
      </c>
      <c r="B38" s="27" t="s">
        <v>122</v>
      </c>
      <c r="C38" s="28" t="s">
        <v>31</v>
      </c>
      <c r="D38" s="30">
        <v>162.08</v>
      </c>
      <c r="E38" s="29"/>
      <c r="F38" s="24">
        <f>ROUND(D38*E38,0)</f>
        <v>0</v>
      </c>
    </row>
    <row r="39" spans="1:6" s="25" customFormat="1" ht="33" customHeight="1">
      <c r="A39" s="26" t="s">
        <v>41</v>
      </c>
      <c r="B39" s="27" t="s">
        <v>123</v>
      </c>
      <c r="C39" s="28" t="s">
        <v>31</v>
      </c>
      <c r="D39" s="30">
        <v>162.08</v>
      </c>
      <c r="E39" s="29"/>
      <c r="F39" s="24">
        <f>ROUND(D39*E39,0)</f>
        <v>0</v>
      </c>
    </row>
    <row r="40" spans="1:6" s="25" customFormat="1" ht="33" customHeight="1">
      <c r="A40" s="26" t="s">
        <v>124</v>
      </c>
      <c r="B40" s="27" t="s">
        <v>125</v>
      </c>
      <c r="C40" s="28" t="s">
        <v>126</v>
      </c>
      <c r="D40" s="31">
        <v>14</v>
      </c>
      <c r="E40" s="29"/>
      <c r="F40" s="24">
        <f>ROUND(D40*E40,0)</f>
        <v>0</v>
      </c>
    </row>
    <row r="41" spans="1:6" s="25" customFormat="1" ht="33" customHeight="1">
      <c r="A41" s="26" t="s">
        <v>127</v>
      </c>
      <c r="B41" s="27" t="s">
        <v>128</v>
      </c>
      <c r="C41" s="28" t="s">
        <v>82</v>
      </c>
      <c r="D41" s="30">
        <v>17637.6</v>
      </c>
      <c r="E41" s="29"/>
      <c r="F41" s="24">
        <f>ROUND(D41*E41,0)</f>
        <v>0</v>
      </c>
    </row>
    <row r="42" spans="1:6" s="25" customFormat="1" ht="33" customHeight="1">
      <c r="A42" s="26" t="s">
        <v>129</v>
      </c>
      <c r="B42" s="27" t="s">
        <v>130</v>
      </c>
      <c r="C42" s="28" t="s">
        <v>39</v>
      </c>
      <c r="D42" s="30"/>
      <c r="E42" s="29"/>
      <c r="F42" s="24"/>
    </row>
    <row r="43" spans="1:6" s="25" customFormat="1" ht="33" customHeight="1">
      <c r="A43" s="26" t="s">
        <v>40</v>
      </c>
      <c r="B43" s="27" t="s">
        <v>131</v>
      </c>
      <c r="C43" s="28" t="s">
        <v>45</v>
      </c>
      <c r="D43" s="30">
        <v>430.2</v>
      </c>
      <c r="E43" s="29"/>
      <c r="F43" s="24">
        <f>ROUND(D43*E43,0)</f>
        <v>0</v>
      </c>
    </row>
    <row r="44" spans="1:6" s="25" customFormat="1" ht="33" customHeight="1">
      <c r="A44" s="26" t="s">
        <v>132</v>
      </c>
      <c r="B44" s="27" t="s">
        <v>133</v>
      </c>
      <c r="C44" s="28" t="s">
        <v>39</v>
      </c>
      <c r="D44" s="30"/>
      <c r="E44" s="29"/>
      <c r="F44" s="24"/>
    </row>
    <row r="45" spans="1:6" s="25" customFormat="1" ht="33" customHeight="1">
      <c r="A45" s="26" t="s">
        <v>40</v>
      </c>
      <c r="B45" s="27" t="s">
        <v>134</v>
      </c>
      <c r="C45" s="28" t="s">
        <v>45</v>
      </c>
      <c r="D45" s="30">
        <v>234</v>
      </c>
      <c r="E45" s="29"/>
      <c r="F45" s="24">
        <f>ROUND(D45*E45,0)</f>
        <v>0</v>
      </c>
    </row>
    <row r="46" spans="1:6" s="25" customFormat="1" ht="33" customHeight="1">
      <c r="A46" s="26" t="s">
        <v>135</v>
      </c>
      <c r="B46" s="27" t="s">
        <v>136</v>
      </c>
      <c r="C46" s="28" t="s">
        <v>39</v>
      </c>
      <c r="D46" s="30"/>
      <c r="E46" s="29"/>
      <c r="F46" s="24"/>
    </row>
    <row r="47" spans="1:6" s="25" customFormat="1" ht="33" customHeight="1">
      <c r="A47" s="26" t="s">
        <v>40</v>
      </c>
      <c r="B47" s="27" t="s">
        <v>75</v>
      </c>
      <c r="C47" s="28" t="s">
        <v>28</v>
      </c>
      <c r="D47" s="30">
        <v>1022.5</v>
      </c>
      <c r="E47" s="29"/>
      <c r="F47" s="24">
        <f>ROUND(D47*E47,0)</f>
        <v>0</v>
      </c>
    </row>
    <row r="48" spans="1:6" s="25" customFormat="1" ht="33" customHeight="1">
      <c r="A48" s="26" t="s">
        <v>41</v>
      </c>
      <c r="B48" s="27" t="s">
        <v>76</v>
      </c>
      <c r="C48" s="28" t="s">
        <v>28</v>
      </c>
      <c r="D48" s="30">
        <v>1025</v>
      </c>
      <c r="E48" s="29"/>
      <c r="F48" s="24">
        <f>ROUND(D48*E48,0)</f>
        <v>0</v>
      </c>
    </row>
    <row r="49" spans="1:6" s="25" customFormat="1" ht="33" customHeight="1">
      <c r="A49" s="26" t="s">
        <v>137</v>
      </c>
      <c r="B49" s="27" t="s">
        <v>138</v>
      </c>
      <c r="C49" s="28" t="s">
        <v>39</v>
      </c>
      <c r="D49" s="30"/>
      <c r="E49" s="29"/>
      <c r="F49" s="24"/>
    </row>
    <row r="50" spans="1:6" s="25" customFormat="1" ht="33" customHeight="1">
      <c r="A50" s="26" t="s">
        <v>40</v>
      </c>
      <c r="B50" s="27" t="s">
        <v>139</v>
      </c>
      <c r="C50" s="28" t="s">
        <v>28</v>
      </c>
      <c r="D50" s="30">
        <v>1053</v>
      </c>
      <c r="E50" s="29"/>
      <c r="F50" s="24">
        <f>ROUND(D50*E50,0)</f>
        <v>0</v>
      </c>
    </row>
    <row r="51" spans="1:6" s="25" customFormat="1" ht="33" customHeight="1">
      <c r="A51" s="26" t="s">
        <v>140</v>
      </c>
      <c r="B51" s="27" t="s">
        <v>141</v>
      </c>
      <c r="C51" s="28" t="s">
        <v>39</v>
      </c>
      <c r="D51" s="30"/>
      <c r="E51" s="29"/>
      <c r="F51" s="24"/>
    </row>
    <row r="52" spans="1:6" s="25" customFormat="1" ht="33" customHeight="1">
      <c r="A52" s="26" t="s">
        <v>40</v>
      </c>
      <c r="B52" s="27" t="s">
        <v>54</v>
      </c>
      <c r="C52" s="28" t="s">
        <v>28</v>
      </c>
      <c r="D52" s="30">
        <v>1067.7</v>
      </c>
      <c r="E52" s="29"/>
      <c r="F52" s="24">
        <f>ROUND(D52*E52,0)</f>
        <v>0</v>
      </c>
    </row>
    <row r="53" spans="1:6" s="25" customFormat="1" ht="33" customHeight="1">
      <c r="A53" s="26" t="s">
        <v>142</v>
      </c>
      <c r="B53" s="27" t="s">
        <v>143</v>
      </c>
      <c r="C53" s="28" t="s">
        <v>39</v>
      </c>
      <c r="D53" s="30"/>
      <c r="E53" s="29"/>
      <c r="F53" s="24"/>
    </row>
    <row r="54" spans="1:6" s="25" customFormat="1" ht="33" customHeight="1">
      <c r="A54" s="26" t="s">
        <v>40</v>
      </c>
      <c r="B54" s="27" t="s">
        <v>144</v>
      </c>
      <c r="C54" s="28" t="s">
        <v>28</v>
      </c>
      <c r="D54" s="30">
        <v>1023.3</v>
      </c>
      <c r="E54" s="29"/>
      <c r="F54" s="24">
        <f>ROUND(D54*E54,0)</f>
        <v>0</v>
      </c>
    </row>
    <row r="55" spans="1:6" s="25" customFormat="1" ht="33" customHeight="1">
      <c r="A55" s="26" t="s">
        <v>145</v>
      </c>
      <c r="B55" s="27" t="s">
        <v>146</v>
      </c>
      <c r="C55" s="28" t="s">
        <v>39</v>
      </c>
      <c r="D55" s="30"/>
      <c r="E55" s="29"/>
      <c r="F55" s="24"/>
    </row>
    <row r="56" spans="1:6" s="25" customFormat="1" ht="33" customHeight="1">
      <c r="A56" s="26" t="s">
        <v>40</v>
      </c>
      <c r="B56" s="27" t="s">
        <v>147</v>
      </c>
      <c r="C56" s="28" t="s">
        <v>148</v>
      </c>
      <c r="D56" s="31">
        <v>32</v>
      </c>
      <c r="E56" s="29"/>
      <c r="F56" s="24">
        <f>ROUND(D56*E56,0)</f>
        <v>0</v>
      </c>
    </row>
    <row r="57" spans="1:6" s="25" customFormat="1" ht="33" customHeight="1">
      <c r="A57" s="26" t="s">
        <v>41</v>
      </c>
      <c r="B57" s="27" t="s">
        <v>149</v>
      </c>
      <c r="C57" s="28" t="s">
        <v>148</v>
      </c>
      <c r="D57" s="31">
        <v>16</v>
      </c>
      <c r="E57" s="29"/>
      <c r="F57" s="24">
        <f>ROUND(D57*E57,0)</f>
        <v>0</v>
      </c>
    </row>
    <row r="58" spans="1:6" s="25" customFormat="1" ht="33" customHeight="1">
      <c r="A58" s="26" t="s">
        <v>150</v>
      </c>
      <c r="B58" s="27" t="s">
        <v>151</v>
      </c>
      <c r="C58" s="28" t="s">
        <v>39</v>
      </c>
      <c r="D58" s="30"/>
      <c r="E58" s="29"/>
      <c r="F58" s="24"/>
    </row>
    <row r="59" spans="1:6" s="25" customFormat="1" ht="33" customHeight="1">
      <c r="A59" s="26" t="s">
        <v>40</v>
      </c>
      <c r="B59" s="27" t="s">
        <v>152</v>
      </c>
      <c r="C59" s="28" t="s">
        <v>31</v>
      </c>
      <c r="D59" s="30">
        <v>29.5</v>
      </c>
      <c r="E59" s="29"/>
      <c r="F59" s="24">
        <f>ROUND(D59*E59,0)</f>
        <v>0</v>
      </c>
    </row>
    <row r="60" spans="1:6" s="17" customFormat="1" ht="39" customHeight="1">
      <c r="A60" s="35" t="s">
        <v>61</v>
      </c>
      <c r="B60" s="35"/>
      <c r="C60" s="35"/>
      <c r="D60" s="36">
        <f>ROUND(SUM(F5:F59),0)</f>
        <v>0</v>
      </c>
      <c r="E60" s="36"/>
      <c r="F60" s="16" t="s">
        <v>19</v>
      </c>
    </row>
  </sheetData>
  <sheetProtection password="F759" sheet="1"/>
  <protectedRanges>
    <protectedRange sqref="E5 E7 E9:E10 E12:E13 E15:E19 E21:E22 E24 E26:E28 E30 E32:E33 E35:E36 E38:E41 E43 E45 E47:E48 E50 E52 E54 E56:E57 E59" name="区域1"/>
  </protectedRanges>
  <mergeCells count="6">
    <mergeCell ref="A1:F1"/>
    <mergeCell ref="B2:D2"/>
    <mergeCell ref="E2:F2"/>
    <mergeCell ref="A3:F3"/>
    <mergeCell ref="A60:C60"/>
    <mergeCell ref="D60:E60"/>
  </mergeCells>
  <printOptions horizontalCentered="1"/>
  <pageMargins left="0.7480314960629921" right="0.7480314960629921" top="0.7874015748031497" bottom="1.22" header="0.5118110236220472" footer="0.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1.00390625" style="12" customWidth="1"/>
    <col min="2" max="2" width="24.00390625" style="6" customWidth="1"/>
    <col min="3" max="3" width="7.125" style="6" customWidth="1"/>
    <col min="4" max="4" width="10.00390625" style="13" customWidth="1"/>
    <col min="5" max="5" width="11.375" style="14" customWidth="1"/>
    <col min="6" max="6" width="15.125" style="14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32" t="s">
        <v>0</v>
      </c>
      <c r="B1" s="32"/>
      <c r="C1" s="32"/>
      <c r="D1" s="32"/>
      <c r="E1" s="32"/>
      <c r="F1" s="32"/>
    </row>
    <row r="2" spans="1:6" ht="41.25" customHeight="1">
      <c r="A2" s="7" t="s">
        <v>18</v>
      </c>
      <c r="B2" s="38" t="str">
        <f>'第100章'!B2:D2</f>
        <v>2018年平谷区平蓟路海子桥桥梁改造工程</v>
      </c>
      <c r="C2" s="38"/>
      <c r="D2" s="38"/>
      <c r="E2" s="39" t="s">
        <v>6</v>
      </c>
      <c r="F2" s="39"/>
    </row>
    <row r="3" spans="1:6" ht="36" customHeight="1">
      <c r="A3" s="34" t="s">
        <v>53</v>
      </c>
      <c r="B3" s="34"/>
      <c r="C3" s="34"/>
      <c r="D3" s="34"/>
      <c r="E3" s="34"/>
      <c r="F3" s="34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s="25" customFormat="1" ht="38.25" customHeight="1">
      <c r="A5" s="26" t="s">
        <v>153</v>
      </c>
      <c r="B5" s="27" t="s">
        <v>154</v>
      </c>
      <c r="C5" s="28" t="s">
        <v>39</v>
      </c>
      <c r="D5" s="30"/>
      <c r="E5" s="29"/>
      <c r="F5" s="24"/>
    </row>
    <row r="6" spans="1:6" s="25" customFormat="1" ht="38.25" customHeight="1">
      <c r="A6" s="26" t="s">
        <v>40</v>
      </c>
      <c r="B6" s="27" t="s">
        <v>155</v>
      </c>
      <c r="C6" s="28" t="s">
        <v>126</v>
      </c>
      <c r="D6" s="31">
        <v>2</v>
      </c>
      <c r="E6" s="29"/>
      <c r="F6" s="24">
        <f>ROUND(D6*E6,0)</f>
        <v>0</v>
      </c>
    </row>
    <row r="7" spans="1:6" s="25" customFormat="1" ht="38.25" customHeight="1">
      <c r="A7" s="26" t="s">
        <v>156</v>
      </c>
      <c r="B7" s="27" t="s">
        <v>157</v>
      </c>
      <c r="C7" s="28" t="s">
        <v>39</v>
      </c>
      <c r="D7" s="31"/>
      <c r="E7" s="29"/>
      <c r="F7" s="24"/>
    </row>
    <row r="8" spans="1:6" s="25" customFormat="1" ht="38.25" customHeight="1">
      <c r="A8" s="26" t="s">
        <v>40</v>
      </c>
      <c r="B8" s="27" t="s">
        <v>158</v>
      </c>
      <c r="C8" s="28" t="s">
        <v>126</v>
      </c>
      <c r="D8" s="31">
        <v>2</v>
      </c>
      <c r="E8" s="29"/>
      <c r="F8" s="24">
        <f>ROUND(D8*E8,0)</f>
        <v>0</v>
      </c>
    </row>
    <row r="9" spans="1:6" s="25" customFormat="1" ht="38.25" customHeight="1">
      <c r="A9" s="26" t="s">
        <v>159</v>
      </c>
      <c r="B9" s="27" t="s">
        <v>160</v>
      </c>
      <c r="C9" s="28" t="s">
        <v>39</v>
      </c>
      <c r="D9" s="31"/>
      <c r="E9" s="29"/>
      <c r="F9" s="24"/>
    </row>
    <row r="10" spans="1:6" s="25" customFormat="1" ht="38.25" customHeight="1">
      <c r="A10" s="26" t="s">
        <v>40</v>
      </c>
      <c r="B10" s="27" t="s">
        <v>161</v>
      </c>
      <c r="C10" s="28" t="s">
        <v>126</v>
      </c>
      <c r="D10" s="31">
        <v>2</v>
      </c>
      <c r="E10" s="29"/>
      <c r="F10" s="24">
        <f>ROUND(D10*E10,0)</f>
        <v>0</v>
      </c>
    </row>
    <row r="11" spans="1:6" s="25" customFormat="1" ht="38.25" customHeight="1">
      <c r="A11" s="26" t="s">
        <v>162</v>
      </c>
      <c r="B11" s="27" t="s">
        <v>163</v>
      </c>
      <c r="C11" s="28" t="s">
        <v>126</v>
      </c>
      <c r="D11" s="31">
        <v>2</v>
      </c>
      <c r="E11" s="29"/>
      <c r="F11" s="24">
        <f>ROUND(D11*E11,0)</f>
        <v>0</v>
      </c>
    </row>
    <row r="12" spans="1:6" s="25" customFormat="1" ht="38.25" customHeight="1">
      <c r="A12" s="26" t="s">
        <v>56</v>
      </c>
      <c r="B12" s="27" t="s">
        <v>164</v>
      </c>
      <c r="C12" s="28" t="s">
        <v>39</v>
      </c>
      <c r="D12" s="30"/>
      <c r="E12" s="29"/>
      <c r="F12" s="24"/>
    </row>
    <row r="13" spans="1:6" s="25" customFormat="1" ht="38.25" customHeight="1">
      <c r="A13" s="26" t="s">
        <v>40</v>
      </c>
      <c r="B13" s="27" t="s">
        <v>165</v>
      </c>
      <c r="C13" s="28" t="s">
        <v>28</v>
      </c>
      <c r="D13" s="30">
        <v>56</v>
      </c>
      <c r="E13" s="29"/>
      <c r="F13" s="24">
        <f>ROUND(D13*E13,0)</f>
        <v>0</v>
      </c>
    </row>
    <row r="14" spans="1:6" s="17" customFormat="1" ht="41.25" customHeight="1">
      <c r="A14" s="35" t="s">
        <v>55</v>
      </c>
      <c r="B14" s="35"/>
      <c r="C14" s="35"/>
      <c r="D14" s="36">
        <f>ROUND(SUM(F6:F13),0)</f>
        <v>0</v>
      </c>
      <c r="E14" s="36"/>
      <c r="F14" s="16" t="s">
        <v>19</v>
      </c>
    </row>
  </sheetData>
  <sheetProtection password="F759" sheet="1"/>
  <protectedRanges>
    <protectedRange sqref="E6 E8 E10:E11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80314960629921" right="0.7480314960629921" top="0.7874015748031497" bottom="1.12" header="0.5118110236220472" footer="2.0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6.75390625" style="1" customWidth="1"/>
    <col min="2" max="2" width="10.00390625" style="1" customWidth="1"/>
    <col min="3" max="3" width="44.125" style="1" customWidth="1"/>
    <col min="4" max="4" width="20.75390625" style="51" customWidth="1"/>
    <col min="5" max="16384" width="9.00390625" style="1" customWidth="1"/>
  </cols>
  <sheetData>
    <row r="1" spans="1:4" ht="42.75" customHeight="1">
      <c r="A1" s="42" t="s">
        <v>7</v>
      </c>
      <c r="B1" s="42"/>
      <c r="C1" s="42"/>
      <c r="D1" s="42"/>
    </row>
    <row r="2" spans="1:4" s="2" customFormat="1" ht="38.25" customHeight="1">
      <c r="A2" s="47" t="str">
        <f>"工程名称："&amp;'第100章'!B2</f>
        <v>工程名称：2018年平谷区平蓟路海子桥桥梁改造工程</v>
      </c>
      <c r="B2" s="47"/>
      <c r="C2" s="47"/>
      <c r="D2" s="47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49" t="s">
        <v>34</v>
      </c>
    </row>
    <row r="4" spans="1:4" s="3" customFormat="1" ht="32.25" customHeight="1">
      <c r="A4" s="5">
        <v>1</v>
      </c>
      <c r="B4" s="5">
        <v>100</v>
      </c>
      <c r="C4" s="5" t="s">
        <v>11</v>
      </c>
      <c r="D4" s="50">
        <f>'第100章'!D10</f>
        <v>0</v>
      </c>
    </row>
    <row r="5" spans="1:4" s="3" customFormat="1" ht="32.25" customHeight="1">
      <c r="A5" s="5">
        <v>2</v>
      </c>
      <c r="B5" s="5">
        <v>200</v>
      </c>
      <c r="C5" s="5" t="s">
        <v>12</v>
      </c>
      <c r="D5" s="50">
        <f>'第200章'!D11</f>
        <v>0</v>
      </c>
    </row>
    <row r="6" spans="1:4" s="3" customFormat="1" ht="32.25" customHeight="1">
      <c r="A6" s="5">
        <v>3</v>
      </c>
      <c r="B6" s="5">
        <v>300</v>
      </c>
      <c r="C6" s="5" t="s">
        <v>13</v>
      </c>
      <c r="D6" s="50">
        <f>'第300章'!D11</f>
        <v>0</v>
      </c>
    </row>
    <row r="7" spans="1:4" s="3" customFormat="1" ht="32.25" customHeight="1">
      <c r="A7" s="5">
        <v>4</v>
      </c>
      <c r="B7" s="5">
        <v>400</v>
      </c>
      <c r="C7" s="5" t="s">
        <v>14</v>
      </c>
      <c r="D7" s="50">
        <f>'第400章'!D60</f>
        <v>0</v>
      </c>
    </row>
    <row r="8" spans="1:4" s="3" customFormat="1" ht="32.25" customHeight="1">
      <c r="A8" s="5">
        <v>5</v>
      </c>
      <c r="B8" s="5">
        <v>500</v>
      </c>
      <c r="C8" s="5" t="s">
        <v>15</v>
      </c>
      <c r="D8" s="50"/>
    </row>
    <row r="9" spans="1:4" s="3" customFormat="1" ht="32.25" customHeight="1">
      <c r="A9" s="5">
        <v>6</v>
      </c>
      <c r="B9" s="5">
        <v>600</v>
      </c>
      <c r="C9" s="5" t="s">
        <v>16</v>
      </c>
      <c r="D9" s="50">
        <f>'第600章'!D14</f>
        <v>0</v>
      </c>
    </row>
    <row r="10" spans="1:4" s="3" customFormat="1" ht="32.25" customHeight="1">
      <c r="A10" s="5">
        <v>7</v>
      </c>
      <c r="B10" s="5">
        <v>700</v>
      </c>
      <c r="C10" s="5" t="s">
        <v>17</v>
      </c>
      <c r="D10" s="50"/>
    </row>
    <row r="11" spans="1:4" s="3" customFormat="1" ht="32.25" customHeight="1">
      <c r="A11" s="5">
        <v>8</v>
      </c>
      <c r="B11" s="43" t="s">
        <v>32</v>
      </c>
      <c r="C11" s="43"/>
      <c r="D11" s="50">
        <f>SUM(D4:D10)</f>
        <v>0</v>
      </c>
    </row>
    <row r="12" spans="1:4" s="3" customFormat="1" ht="34.5" customHeight="1">
      <c r="A12" s="5">
        <v>9</v>
      </c>
      <c r="B12" s="43" t="s">
        <v>33</v>
      </c>
      <c r="C12" s="43"/>
      <c r="D12" s="50"/>
    </row>
    <row r="13" spans="1:4" s="3" customFormat="1" ht="34.5" customHeight="1">
      <c r="A13" s="5">
        <v>10</v>
      </c>
      <c r="B13" s="44" t="s">
        <v>58</v>
      </c>
      <c r="C13" s="43"/>
      <c r="D13" s="50">
        <f>ROUND((9288943*1.5%),)</f>
        <v>139334</v>
      </c>
    </row>
    <row r="14" spans="1:4" s="3" customFormat="1" ht="36.75" customHeight="1">
      <c r="A14" s="5">
        <v>11</v>
      </c>
      <c r="B14" s="45" t="s">
        <v>57</v>
      </c>
      <c r="C14" s="46"/>
      <c r="D14" s="50">
        <f>ROUND(D11-D12-D13,0)</f>
        <v>-139334</v>
      </c>
    </row>
    <row r="15" spans="1:4" s="3" customFormat="1" ht="36.75" customHeight="1">
      <c r="A15" s="5">
        <v>12</v>
      </c>
      <c r="B15" s="48" t="s">
        <v>166</v>
      </c>
      <c r="C15" s="46"/>
      <c r="D15" s="50">
        <f>ROUND((D14*5%),)</f>
        <v>-6967</v>
      </c>
    </row>
    <row r="16" spans="1:4" s="3" customFormat="1" ht="38.25" customHeight="1">
      <c r="A16" s="5">
        <v>13</v>
      </c>
      <c r="B16" s="40" t="s">
        <v>52</v>
      </c>
      <c r="C16" s="41"/>
      <c r="D16" s="50">
        <f>D11+D15</f>
        <v>-6967</v>
      </c>
    </row>
  </sheetData>
  <sheetProtection password="F759" sheet="1"/>
  <protectedRanges>
    <protectedRange sqref="D13" name="区域1"/>
  </protectedRanges>
  <mergeCells count="8">
    <mergeCell ref="B16:C16"/>
    <mergeCell ref="A1:D1"/>
    <mergeCell ref="B11:C11"/>
    <mergeCell ref="B12:C12"/>
    <mergeCell ref="B13:C13"/>
    <mergeCell ref="B14:C14"/>
    <mergeCell ref="A2:D2"/>
    <mergeCell ref="B15:C15"/>
  </mergeCells>
  <printOptions horizontalCentered="1"/>
  <pageMargins left="0.7" right="0.57" top="0.88" bottom="1.36" header="0.31496062992125984" footer="1.52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2018-06-15T01:07:08Z</cp:lastPrinted>
  <dcterms:created xsi:type="dcterms:W3CDTF">2008-04-07T07:00:19Z</dcterms:created>
  <dcterms:modified xsi:type="dcterms:W3CDTF">2018-06-15T01:08:27Z</dcterms:modified>
  <cp:category/>
  <cp:version/>
  <cp:contentType/>
  <cp:contentStatus/>
</cp:coreProperties>
</file>