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220" tabRatio="610" activeTab="2"/>
  </bookViews>
  <sheets>
    <sheet name="第100章" sheetId="1" r:id="rId1"/>
    <sheet name="第600章" sheetId="2" r:id="rId2"/>
    <sheet name="汇总表" sheetId="3" r:id="rId3"/>
  </sheets>
  <definedNames>
    <definedName name="_xlnm.Print_Titles" localSheetId="1">'第600章'!$1:$4</definedName>
  </definedNames>
  <calcPr fullCalcOnLoad="1"/>
</workbook>
</file>

<file path=xl/sharedStrings.xml><?xml version="1.0" encoding="utf-8"?>
<sst xmlns="http://schemas.openxmlformats.org/spreadsheetml/2006/main" count="163" uniqueCount="114">
  <si>
    <t>工程量清单</t>
  </si>
  <si>
    <t>工程名称：</t>
  </si>
  <si>
    <t>货币单位：人民币元</t>
  </si>
  <si>
    <t>第100章   总则</t>
  </si>
  <si>
    <t>子目号</t>
  </si>
  <si>
    <t>子目名称</t>
  </si>
  <si>
    <t>单位</t>
  </si>
  <si>
    <t>数量</t>
  </si>
  <si>
    <t>单价</t>
  </si>
  <si>
    <t>合价</t>
  </si>
  <si>
    <t>102-1</t>
  </si>
  <si>
    <t>竣工文件</t>
  </si>
  <si>
    <t>总额</t>
  </si>
  <si>
    <t>102-2</t>
  </si>
  <si>
    <t>施工环保费</t>
  </si>
  <si>
    <t>102-3</t>
  </si>
  <si>
    <t>安全生产费</t>
  </si>
  <si>
    <t>104-1</t>
  </si>
  <si>
    <t>承包人驻地建设</t>
  </si>
  <si>
    <t>清单  第100章 合计   人民币</t>
  </si>
  <si>
    <t>元</t>
  </si>
  <si>
    <t xml:space="preserve">  货币单位：人民币元</t>
  </si>
  <si>
    <t>第600章  安全设施及预埋管线</t>
  </si>
  <si>
    <t>套</t>
  </si>
  <si>
    <t>604-1</t>
  </si>
  <si>
    <t>单柱式交通标志</t>
  </si>
  <si>
    <t>清单  第600章 合计   人民币</t>
  </si>
  <si>
    <t>工程量清单汇总表</t>
  </si>
  <si>
    <t>序号</t>
  </si>
  <si>
    <t>章次</t>
  </si>
  <si>
    <t>科   目   名   称</t>
  </si>
  <si>
    <t>金额（元）</t>
  </si>
  <si>
    <t>总则</t>
  </si>
  <si>
    <t>路基</t>
  </si>
  <si>
    <t>路面</t>
  </si>
  <si>
    <t>桥梁、涵洞</t>
  </si>
  <si>
    <t>隧道</t>
  </si>
  <si>
    <t>安全设施及预埋管线</t>
  </si>
  <si>
    <t>绿化及环境保护</t>
  </si>
  <si>
    <t>第100章至第700章清单合计</t>
  </si>
  <si>
    <t>已包含在清单合计中材料、工程设备、专业工程暂估价合计</t>
  </si>
  <si>
    <t>已包含在清单合计中的安全生产费(非竞争性部分)</t>
  </si>
  <si>
    <t>清单合计减去材料、工程设备、专业工程暂估价、安全生产费（非竞争性部分）合计(8-9-10=11)（评标价）</t>
  </si>
  <si>
    <t>投标价（8+12=13）</t>
  </si>
  <si>
    <t>货币单位：人民币元</t>
  </si>
  <si>
    <t>m</t>
  </si>
  <si>
    <t>602-2</t>
  </si>
  <si>
    <t>波形梁钢护栏</t>
  </si>
  <si>
    <t>-c</t>
  </si>
  <si>
    <t>个</t>
  </si>
  <si>
    <t>602-6</t>
  </si>
  <si>
    <t>缆索护栏</t>
  </si>
  <si>
    <t>道口标柱</t>
  </si>
  <si>
    <t>根</t>
  </si>
  <si>
    <t>605-1</t>
  </si>
  <si>
    <t>-a</t>
  </si>
  <si>
    <t>-b</t>
  </si>
  <si>
    <t>-e</t>
  </si>
  <si>
    <r>
      <t>按上项（11）金额的</t>
    </r>
    <r>
      <rPr>
        <sz val="12"/>
        <rFont val="宋体"/>
        <family val="0"/>
      </rPr>
      <t>3%作为不可预见因素的暂定金额</t>
    </r>
  </si>
  <si>
    <t>更换消能端头</t>
  </si>
  <si>
    <t>-b</t>
  </si>
  <si>
    <t>-d</t>
  </si>
  <si>
    <t>-f</t>
  </si>
  <si>
    <r>
      <t>2（</t>
    </r>
    <r>
      <rPr>
        <sz val="12"/>
        <rFont val="宋体"/>
        <family val="0"/>
      </rPr>
      <t>0.8</t>
    </r>
    <r>
      <rPr>
        <sz val="12"/>
        <rFont val="宋体"/>
        <family val="0"/>
      </rPr>
      <t>m×</t>
    </r>
    <r>
      <rPr>
        <sz val="12"/>
        <rFont val="宋体"/>
        <family val="0"/>
      </rPr>
      <t>0.8</t>
    </r>
    <r>
      <rPr>
        <sz val="12"/>
        <rFont val="宋体"/>
        <family val="0"/>
      </rPr>
      <t>m）</t>
    </r>
  </si>
  <si>
    <r>
      <t>D=</t>
    </r>
    <r>
      <rPr>
        <sz val="12"/>
        <rFont val="宋体"/>
        <family val="0"/>
      </rPr>
      <t>0.8</t>
    </r>
    <r>
      <rPr>
        <sz val="12"/>
        <rFont val="宋体"/>
        <family val="0"/>
      </rPr>
      <t>m（八角）</t>
    </r>
  </si>
  <si>
    <r>
      <t>2（</t>
    </r>
    <r>
      <rPr>
        <sz val="12"/>
        <rFont val="宋体"/>
        <family val="0"/>
      </rPr>
      <t>0.4</t>
    </r>
    <r>
      <rPr>
        <sz val="12"/>
        <rFont val="宋体"/>
        <family val="0"/>
      </rPr>
      <t>m×</t>
    </r>
    <r>
      <rPr>
        <sz val="12"/>
        <rFont val="宋体"/>
        <family val="0"/>
      </rPr>
      <t>0.6</t>
    </r>
    <r>
      <rPr>
        <sz val="12"/>
        <rFont val="宋体"/>
        <family val="0"/>
      </rPr>
      <t>m）</t>
    </r>
  </si>
  <si>
    <r>
      <t>0</t>
    </r>
    <r>
      <rPr>
        <sz val="12"/>
        <rFont val="宋体"/>
        <family val="0"/>
      </rPr>
      <t>.6</t>
    </r>
    <r>
      <rPr>
        <sz val="12"/>
        <rFont val="宋体"/>
        <family val="0"/>
      </rPr>
      <t>m×1</t>
    </r>
    <r>
      <rPr>
        <sz val="12"/>
        <rFont val="宋体"/>
        <family val="0"/>
      </rPr>
      <t>.2</t>
    </r>
    <r>
      <rPr>
        <sz val="12"/>
        <rFont val="宋体"/>
        <family val="0"/>
      </rPr>
      <t>m</t>
    </r>
  </si>
  <si>
    <t>a=1.1m</t>
  </si>
  <si>
    <t>2（D=1.0m）</t>
  </si>
  <si>
    <r>
      <t>604-</t>
    </r>
    <r>
      <rPr>
        <sz val="12"/>
        <color indexed="8"/>
        <rFont val="宋体"/>
        <family val="0"/>
      </rPr>
      <t>7</t>
    </r>
  </si>
  <si>
    <t>附着式交通标志</t>
  </si>
  <si>
    <r>
      <t>a=1</t>
    </r>
    <r>
      <rPr>
        <sz val="12"/>
        <rFont val="宋体"/>
        <family val="0"/>
      </rPr>
      <t>.1</t>
    </r>
    <r>
      <rPr>
        <sz val="12"/>
        <rFont val="宋体"/>
        <family val="0"/>
      </rPr>
      <t>m</t>
    </r>
  </si>
  <si>
    <r>
      <t>1.0</t>
    </r>
    <r>
      <rPr>
        <sz val="12"/>
        <rFont val="宋体"/>
        <family val="0"/>
      </rPr>
      <t>m×</t>
    </r>
    <r>
      <rPr>
        <sz val="12"/>
        <rFont val="宋体"/>
        <family val="0"/>
      </rPr>
      <t>0.4</t>
    </r>
    <r>
      <rPr>
        <sz val="12"/>
        <rFont val="宋体"/>
        <family val="0"/>
      </rPr>
      <t>m</t>
    </r>
  </si>
  <si>
    <r>
      <t>6</t>
    </r>
    <r>
      <rPr>
        <sz val="12"/>
        <color indexed="8"/>
        <rFont val="宋体"/>
        <family val="0"/>
      </rPr>
      <t>04-12</t>
    </r>
  </si>
  <si>
    <r>
      <t>4.5</t>
    </r>
    <r>
      <rPr>
        <sz val="12"/>
        <rFont val="宋体"/>
        <family val="0"/>
      </rPr>
      <t>m</t>
    </r>
    <r>
      <rPr>
        <sz val="12"/>
        <rFont val="宋体"/>
        <family val="0"/>
      </rPr>
      <t>×2</t>
    </r>
    <r>
      <rPr>
        <sz val="12"/>
        <rFont val="宋体"/>
        <family val="0"/>
      </rPr>
      <t>.</t>
    </r>
    <r>
      <rPr>
        <sz val="12"/>
        <rFont val="宋体"/>
        <family val="0"/>
      </rPr>
      <t>6</t>
    </r>
    <r>
      <rPr>
        <sz val="12"/>
        <rFont val="宋体"/>
        <family val="0"/>
      </rPr>
      <t>m（单悬式）</t>
    </r>
  </si>
  <si>
    <r>
      <t>3.0</t>
    </r>
    <r>
      <rPr>
        <sz val="12"/>
        <rFont val="宋体"/>
        <family val="0"/>
      </rPr>
      <t>m</t>
    </r>
    <r>
      <rPr>
        <sz val="12"/>
        <rFont val="宋体"/>
        <family val="0"/>
      </rPr>
      <t>×2</t>
    </r>
    <r>
      <rPr>
        <sz val="12"/>
        <rFont val="宋体"/>
        <family val="0"/>
      </rPr>
      <t>.</t>
    </r>
    <r>
      <rPr>
        <sz val="12"/>
        <rFont val="宋体"/>
        <family val="0"/>
      </rPr>
      <t>0</t>
    </r>
    <r>
      <rPr>
        <sz val="12"/>
        <rFont val="宋体"/>
        <family val="0"/>
      </rPr>
      <t>m（单悬式）</t>
    </r>
  </si>
  <si>
    <t>1.0m×2.0m（单柱式）</t>
  </si>
  <si>
    <t>a=1.1(荧光黄绿)（附着式）</t>
  </si>
  <si>
    <t>凸透镜</t>
  </si>
  <si>
    <t>套</t>
  </si>
  <si>
    <t>薄层铺装</t>
  </si>
  <si>
    <r>
      <t>m</t>
    </r>
    <r>
      <rPr>
        <sz val="12"/>
        <color indexed="8"/>
        <rFont val="宋体"/>
        <family val="0"/>
      </rPr>
      <t>2</t>
    </r>
  </si>
  <si>
    <r>
      <t>605-</t>
    </r>
    <r>
      <rPr>
        <sz val="12"/>
        <color indexed="8"/>
        <rFont val="宋体"/>
        <family val="0"/>
      </rPr>
      <t>9</t>
    </r>
  </si>
  <si>
    <t>现状标线刨除</t>
  </si>
  <si>
    <t>更换版面</t>
  </si>
  <si>
    <t>2016年门头沟区交通工程设施达标完善工程</t>
  </si>
  <si>
    <t>-a</t>
  </si>
  <si>
    <r>
      <t>6</t>
    </r>
    <r>
      <rPr>
        <sz val="12"/>
        <color indexed="8"/>
        <rFont val="宋体"/>
        <family val="0"/>
      </rPr>
      <t>04-5</t>
    </r>
  </si>
  <si>
    <t>单悬臂式交通标志</t>
  </si>
  <si>
    <t>4.0m×2.0m</t>
  </si>
  <si>
    <t>3.0m×1.5m</t>
  </si>
  <si>
    <t>2.0m×0.7m</t>
  </si>
  <si>
    <t>1.2m×0.5m</t>
  </si>
  <si>
    <t>套</t>
  </si>
  <si>
    <r>
      <t>4.0</t>
    </r>
    <r>
      <rPr>
        <sz val="12"/>
        <rFont val="宋体"/>
        <family val="0"/>
      </rPr>
      <t>m</t>
    </r>
    <r>
      <rPr>
        <sz val="12"/>
        <rFont val="宋体"/>
        <family val="0"/>
      </rPr>
      <t>×2</t>
    </r>
    <r>
      <rPr>
        <sz val="12"/>
        <rFont val="宋体"/>
        <family val="0"/>
      </rPr>
      <t>.</t>
    </r>
    <r>
      <rPr>
        <sz val="12"/>
        <rFont val="宋体"/>
        <family val="0"/>
      </rPr>
      <t>0</t>
    </r>
    <r>
      <rPr>
        <sz val="12"/>
        <rFont val="宋体"/>
        <family val="0"/>
      </rPr>
      <t>m（单悬式）</t>
    </r>
  </si>
  <si>
    <t>a=1.1m（单悬式）</t>
  </si>
  <si>
    <t>3.0m×1.5m（单悬式）</t>
  </si>
  <si>
    <t>D=0.8m（八角）（单柱式）</t>
  </si>
  <si>
    <t>-g</t>
  </si>
  <si>
    <t>-h</t>
  </si>
  <si>
    <r>
      <t>604-1</t>
    </r>
    <r>
      <rPr>
        <sz val="12"/>
        <color indexed="8"/>
        <rFont val="宋体"/>
        <family val="0"/>
      </rPr>
      <t>3</t>
    </r>
  </si>
  <si>
    <r>
      <t>604-1</t>
    </r>
    <r>
      <rPr>
        <sz val="12"/>
        <color indexed="8"/>
        <rFont val="宋体"/>
        <family val="0"/>
      </rPr>
      <t>4</t>
    </r>
  </si>
  <si>
    <t>602-1</t>
  </si>
  <si>
    <t>混凝土护栏</t>
  </si>
  <si>
    <t>m</t>
  </si>
  <si>
    <t>护栏端头外展（上游12米）</t>
  </si>
  <si>
    <t>A级缆索护栏</t>
  </si>
  <si>
    <t>A级波形梁护栏</t>
  </si>
  <si>
    <t>m</t>
  </si>
  <si>
    <t>热熔型涂料路面标线</t>
  </si>
  <si>
    <t>热熔路面标线</t>
  </si>
  <si>
    <r>
      <t>604-15</t>
    </r>
  </si>
  <si>
    <t>根</t>
  </si>
  <si>
    <t>现状示警桩拆除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</si>
</sst>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.0_);[Red]\(0.0\)"/>
    <numFmt numFmtId="179" formatCode="0_ "/>
    <numFmt numFmtId="180" formatCode="0_);[Red]\(0\)"/>
  </numFmts>
  <fonts count="26"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u val="single"/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15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9" fillId="0" borderId="0">
      <alignment/>
      <protection/>
    </xf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20" fillId="17" borderId="6" applyNumberFormat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6" fillId="16" borderId="8" applyNumberFormat="0" applyAlignment="0" applyProtection="0"/>
    <xf numFmtId="0" fontId="8" fillId="7" borderId="5" applyNumberFormat="0" applyAlignment="0" applyProtection="0"/>
    <xf numFmtId="0" fontId="17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0" fillId="23" borderId="9" applyNumberFormat="0" applyFont="0" applyAlignment="0" applyProtection="0"/>
  </cellStyleXfs>
  <cellXfs count="70">
    <xf numFmtId="0" fontId="0" fillId="0" borderId="0" xfId="0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 shrinkToFit="1"/>
      <protection hidden="1"/>
    </xf>
    <xf numFmtId="0" fontId="0" fillId="0" borderId="10" xfId="0" applyFont="1" applyFill="1" applyBorder="1" applyAlignment="1" applyProtection="1">
      <alignment horizontal="center" vertical="center" shrinkToFit="1"/>
      <protection hidden="1"/>
    </xf>
    <xf numFmtId="0" fontId="0" fillId="0" borderId="10" xfId="0" applyFont="1" applyBorder="1" applyAlignment="1">
      <alignment horizontal="center" vertical="center" shrinkToFit="1"/>
    </xf>
    <xf numFmtId="177" fontId="0" fillId="0" borderId="10" xfId="0" applyNumberFormat="1" applyFont="1" applyBorder="1" applyAlignment="1">
      <alignment horizontal="center" vertical="center" shrinkToFit="1"/>
    </xf>
    <xf numFmtId="177" fontId="0" fillId="0" borderId="10" xfId="0" applyNumberFormat="1" applyFont="1" applyFill="1" applyBorder="1" applyAlignment="1">
      <alignment horizontal="center" vertical="center" shrinkToFit="1"/>
    </xf>
    <xf numFmtId="179" fontId="0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 shrinkToFit="1"/>
    </xf>
    <xf numFmtId="0" fontId="0" fillId="0" borderId="0" xfId="41" applyFill="1">
      <alignment vertical="center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0" fillId="0" borderId="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177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 shrinkToFit="1"/>
    </xf>
    <xf numFmtId="176" fontId="1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180" fontId="0" fillId="0" borderId="10" xfId="0" applyNumberFormat="1" applyFont="1" applyBorder="1" applyAlignment="1">
      <alignment horizontal="center" vertical="center" shrinkToFit="1"/>
    </xf>
    <xf numFmtId="180" fontId="0" fillId="0" borderId="10" xfId="0" applyNumberFormat="1" applyFont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 vertical="center" wrapText="1"/>
    </xf>
    <xf numFmtId="177" fontId="0" fillId="0" borderId="10" xfId="0" applyNumberFormat="1" applyFill="1" applyBorder="1" applyAlignment="1">
      <alignment horizontal="center" vertical="center" shrinkToFi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vertical="center" wrapText="1"/>
    </xf>
    <xf numFmtId="0" fontId="1" fillId="24" borderId="10" xfId="0" applyFont="1" applyFill="1" applyBorder="1" applyAlignment="1">
      <alignment vertical="center" wrapText="1"/>
    </xf>
    <xf numFmtId="49" fontId="0" fillId="0" borderId="10" xfId="0" applyNumberFormat="1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/>
    </xf>
    <xf numFmtId="179" fontId="2" fillId="0" borderId="10" xfId="0" applyNumberFormat="1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/>
    </xf>
    <xf numFmtId="179" fontId="5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11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张凤路 清单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"/>
  <sheetViews>
    <sheetView zoomScalePageLayoutView="0" workbookViewId="0" topLeftCell="A1">
      <selection activeCell="E5" sqref="E5"/>
    </sheetView>
  </sheetViews>
  <sheetFormatPr defaultColWidth="9.00390625" defaultRowHeight="14.25"/>
  <cols>
    <col min="1" max="1" width="9.625" style="14" customWidth="1"/>
    <col min="2" max="2" width="27.00390625" style="14" customWidth="1"/>
    <col min="3" max="4" width="9.00390625" style="14" customWidth="1"/>
    <col min="5" max="5" width="11.50390625" style="14" customWidth="1"/>
    <col min="6" max="6" width="12.50390625" style="14" customWidth="1"/>
    <col min="7" max="16384" width="9.00390625" style="14" customWidth="1"/>
  </cols>
  <sheetData>
    <row r="1" spans="1:6" ht="42" customHeight="1">
      <c r="A1" s="52" t="s">
        <v>0</v>
      </c>
      <c r="B1" s="52"/>
      <c r="C1" s="52"/>
      <c r="D1" s="52"/>
      <c r="E1" s="52"/>
      <c r="F1" s="52"/>
    </row>
    <row r="2" spans="1:256" s="16" customFormat="1" ht="42" customHeight="1">
      <c r="A2" s="14" t="s">
        <v>1</v>
      </c>
      <c r="B2" s="53" t="s">
        <v>85</v>
      </c>
      <c r="C2" s="53"/>
      <c r="D2" s="53"/>
      <c r="E2" s="57" t="s">
        <v>44</v>
      </c>
      <c r="F2" s="57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</row>
    <row r="3" spans="1:6" ht="37.5" customHeight="1">
      <c r="A3" s="54" t="s">
        <v>3</v>
      </c>
      <c r="B3" s="54"/>
      <c r="C3" s="54"/>
      <c r="D3" s="54"/>
      <c r="E3" s="54"/>
      <c r="F3" s="54"/>
    </row>
    <row r="4" spans="1:6" ht="37.5" customHeight="1">
      <c r="A4" s="1" t="s">
        <v>4</v>
      </c>
      <c r="B4" s="1" t="s">
        <v>5</v>
      </c>
      <c r="C4" s="1" t="s">
        <v>6</v>
      </c>
      <c r="D4" s="1" t="s">
        <v>7</v>
      </c>
      <c r="E4" s="1" t="s">
        <v>8</v>
      </c>
      <c r="F4" s="1" t="s">
        <v>9</v>
      </c>
    </row>
    <row r="5" spans="1:6" ht="38.25" customHeight="1">
      <c r="A5" s="17" t="s">
        <v>10</v>
      </c>
      <c r="B5" s="18" t="s">
        <v>11</v>
      </c>
      <c r="C5" s="17" t="s">
        <v>12</v>
      </c>
      <c r="D5" s="17">
        <v>1</v>
      </c>
      <c r="E5" s="51"/>
      <c r="F5" s="13">
        <f>ROUND(D5*E5,0)</f>
        <v>0</v>
      </c>
    </row>
    <row r="6" spans="1:6" ht="38.25" customHeight="1">
      <c r="A6" s="17" t="s">
        <v>13</v>
      </c>
      <c r="B6" s="18" t="s">
        <v>14</v>
      </c>
      <c r="C6" s="17" t="s">
        <v>12</v>
      </c>
      <c r="D6" s="17">
        <v>1</v>
      </c>
      <c r="E6" s="51"/>
      <c r="F6" s="13">
        <f>ROUND(D6*E6,0)</f>
        <v>0</v>
      </c>
    </row>
    <row r="7" spans="1:6" ht="38.25" customHeight="1">
      <c r="A7" s="17" t="s">
        <v>15</v>
      </c>
      <c r="B7" s="18" t="s">
        <v>16</v>
      </c>
      <c r="C7" s="17" t="s">
        <v>12</v>
      </c>
      <c r="D7" s="17">
        <v>1</v>
      </c>
      <c r="E7" s="51"/>
      <c r="F7" s="13">
        <f>ROUND(D7*E7,0)</f>
        <v>0</v>
      </c>
    </row>
    <row r="8" spans="1:6" ht="38.25" customHeight="1">
      <c r="A8" s="17" t="s">
        <v>17</v>
      </c>
      <c r="B8" s="18" t="s">
        <v>18</v>
      </c>
      <c r="C8" s="17" t="s">
        <v>12</v>
      </c>
      <c r="D8" s="17">
        <v>1</v>
      </c>
      <c r="E8" s="51"/>
      <c r="F8" s="13">
        <f>ROUND(D8*E8,0)</f>
        <v>0</v>
      </c>
    </row>
    <row r="9" spans="1:14" ht="38.25" customHeight="1">
      <c r="A9" s="55" t="s">
        <v>19</v>
      </c>
      <c r="B9" s="55"/>
      <c r="C9" s="55"/>
      <c r="D9" s="56">
        <f>ROUND(SUM(F5:F8),0)</f>
        <v>0</v>
      </c>
      <c r="E9" s="56"/>
      <c r="F9" s="19" t="s">
        <v>20</v>
      </c>
      <c r="G9" s="20"/>
      <c r="H9" s="20"/>
      <c r="I9" s="20"/>
      <c r="J9" s="20"/>
      <c r="K9" s="20"/>
      <c r="L9" s="20"/>
      <c r="M9" s="20"/>
      <c r="N9" s="20"/>
    </row>
    <row r="10" spans="1:256" s="5" customFormat="1" ht="14.2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</row>
    <row r="11" spans="1:256" s="5" customFormat="1" ht="14.2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</row>
    <row r="12" spans="1:256" s="16" customFormat="1" ht="25.5" customHeight="1">
      <c r="A12" s="21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</row>
  </sheetData>
  <sheetProtection password="8D69" sheet="1"/>
  <protectedRanges>
    <protectedRange sqref="E5:E8" name="区域1"/>
  </protectedRanges>
  <mergeCells count="6">
    <mergeCell ref="A1:F1"/>
    <mergeCell ref="B2:D2"/>
    <mergeCell ref="A3:F3"/>
    <mergeCell ref="A9:C9"/>
    <mergeCell ref="D9:E9"/>
    <mergeCell ref="E2:F2"/>
  </mergeCells>
  <printOptions horizontalCentered="1"/>
  <pageMargins left="0.7479166666666667" right="0.7479166666666667" top="0.7868055555555555" bottom="0.9840277777777777" header="0.5111111111111111" footer="4.459722222222222"/>
  <pageSetup horizontalDpi="600" verticalDpi="600" orientation="portrait" paperSize="9" r:id="rId1"/>
  <headerFooter alignWithMargins="0">
    <oddFooter>&amp;L&amp;"宋体,加粗"投标书签署人签字：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46"/>
  <sheetViews>
    <sheetView zoomScalePageLayoutView="0" workbookViewId="0" topLeftCell="A28">
      <selection activeCell="E5" sqref="E5"/>
    </sheetView>
  </sheetViews>
  <sheetFormatPr defaultColWidth="9.00390625" defaultRowHeight="14.25"/>
  <cols>
    <col min="1" max="1" width="10.875" style="32" customWidth="1"/>
    <col min="2" max="2" width="27.375" style="4" customWidth="1"/>
    <col min="3" max="3" width="9.00390625" style="4" customWidth="1"/>
    <col min="4" max="4" width="11.00390625" style="28" customWidth="1"/>
    <col min="5" max="5" width="10.75390625" style="4" customWidth="1"/>
    <col min="6" max="6" width="10.875" style="4" customWidth="1"/>
    <col min="7" max="7" width="38.375" style="4" customWidth="1"/>
    <col min="8" max="16384" width="9.00390625" style="4" customWidth="1"/>
  </cols>
  <sheetData>
    <row r="1" spans="1:256" s="6" customFormat="1" ht="36" customHeight="1">
      <c r="A1" s="58" t="s">
        <v>0</v>
      </c>
      <c r="B1" s="58"/>
      <c r="C1" s="58"/>
      <c r="D1" s="58"/>
      <c r="E1" s="58"/>
      <c r="F1" s="58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s="6" customFormat="1" ht="28.5" customHeight="1">
      <c r="A2" s="29" t="s">
        <v>1</v>
      </c>
      <c r="B2" s="53" t="str">
        <f>'第100章'!B2</f>
        <v>2016年门头沟区交通工程设施达标完善工程</v>
      </c>
      <c r="C2" s="53"/>
      <c r="D2" s="53"/>
      <c r="E2" s="59" t="s">
        <v>21</v>
      </c>
      <c r="F2" s="59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6" customFormat="1" ht="27" customHeight="1">
      <c r="A3" s="60" t="s">
        <v>22</v>
      </c>
      <c r="B3" s="60"/>
      <c r="C3" s="60"/>
      <c r="D3" s="60"/>
      <c r="E3" s="60"/>
      <c r="F3" s="60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s="6" customFormat="1" ht="27" customHeight="1">
      <c r="A4" s="30" t="s">
        <v>4</v>
      </c>
      <c r="B4" s="7" t="s">
        <v>5</v>
      </c>
      <c r="C4" s="7" t="s">
        <v>6</v>
      </c>
      <c r="D4" s="25" t="s">
        <v>7</v>
      </c>
      <c r="E4" s="10" t="s">
        <v>8</v>
      </c>
      <c r="F4" s="10" t="s">
        <v>9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7" ht="27" customHeight="1">
      <c r="A5" s="31" t="s">
        <v>102</v>
      </c>
      <c r="B5" s="3" t="s">
        <v>103</v>
      </c>
      <c r="C5" s="2" t="s">
        <v>104</v>
      </c>
      <c r="D5" s="27">
        <v>70</v>
      </c>
      <c r="E5" s="12"/>
      <c r="F5" s="13">
        <f>ROUND(D5*E5,0)</f>
        <v>0</v>
      </c>
      <c r="G5" s="14"/>
    </row>
    <row r="6" spans="1:7" ht="27" customHeight="1">
      <c r="A6" s="31" t="s">
        <v>46</v>
      </c>
      <c r="B6" s="3" t="s">
        <v>47</v>
      </c>
      <c r="C6" s="2"/>
      <c r="D6" s="27"/>
      <c r="E6" s="12"/>
      <c r="F6" s="13"/>
      <c r="G6" s="14"/>
    </row>
    <row r="7" spans="1:7" ht="27" customHeight="1">
      <c r="A7" s="35" t="s">
        <v>55</v>
      </c>
      <c r="B7" s="3" t="s">
        <v>107</v>
      </c>
      <c r="C7" s="2" t="s">
        <v>108</v>
      </c>
      <c r="D7" s="27">
        <v>78</v>
      </c>
      <c r="E7" s="12"/>
      <c r="F7" s="13">
        <f aca="true" t="shared" si="0" ref="F7:F42">ROUND(D7*E7,0)</f>
        <v>0</v>
      </c>
      <c r="G7" s="14"/>
    </row>
    <row r="8" spans="1:7" ht="27" customHeight="1">
      <c r="A8" s="40" t="s">
        <v>56</v>
      </c>
      <c r="B8" s="45" t="s">
        <v>59</v>
      </c>
      <c r="C8" s="2" t="s">
        <v>49</v>
      </c>
      <c r="D8" s="37">
        <v>30</v>
      </c>
      <c r="E8" s="12"/>
      <c r="F8" s="13">
        <f t="shared" si="0"/>
        <v>0</v>
      </c>
      <c r="G8" s="14"/>
    </row>
    <row r="9" spans="1:7" ht="27" customHeight="1">
      <c r="A9" s="23" t="s">
        <v>48</v>
      </c>
      <c r="B9" s="46" t="s">
        <v>105</v>
      </c>
      <c r="C9" s="2" t="s">
        <v>45</v>
      </c>
      <c r="D9" s="27">
        <v>216</v>
      </c>
      <c r="E9" s="12"/>
      <c r="F9" s="13">
        <f t="shared" si="0"/>
        <v>0</v>
      </c>
      <c r="G9" s="14"/>
    </row>
    <row r="10" spans="1:7" ht="27" customHeight="1">
      <c r="A10" s="31" t="s">
        <v>50</v>
      </c>
      <c r="B10" s="46" t="s">
        <v>51</v>
      </c>
      <c r="C10" s="2"/>
      <c r="D10" s="27"/>
      <c r="E10" s="12"/>
      <c r="F10" s="13"/>
      <c r="G10" s="14"/>
    </row>
    <row r="11" spans="1:7" ht="27" customHeight="1">
      <c r="A11" s="35" t="s">
        <v>55</v>
      </c>
      <c r="B11" s="3" t="s">
        <v>106</v>
      </c>
      <c r="C11" s="2" t="s">
        <v>45</v>
      </c>
      <c r="D11" s="27">
        <v>8085</v>
      </c>
      <c r="E11" s="39"/>
      <c r="F11" s="13">
        <f t="shared" si="0"/>
        <v>0</v>
      </c>
      <c r="G11" s="14"/>
    </row>
    <row r="12" spans="1:256" s="6" customFormat="1" ht="27" customHeight="1">
      <c r="A12" s="31" t="s">
        <v>24</v>
      </c>
      <c r="B12" s="3" t="s">
        <v>25</v>
      </c>
      <c r="C12" s="2"/>
      <c r="D12" s="26"/>
      <c r="E12" s="11"/>
      <c r="F12" s="13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s="6" customFormat="1" ht="27" customHeight="1">
      <c r="A13" s="35" t="s">
        <v>55</v>
      </c>
      <c r="B13" s="42" t="s">
        <v>63</v>
      </c>
      <c r="C13" s="7" t="s">
        <v>23</v>
      </c>
      <c r="D13" s="36">
        <v>6</v>
      </c>
      <c r="E13" s="11"/>
      <c r="F13" s="13">
        <f t="shared" si="0"/>
        <v>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7" ht="27" customHeight="1">
      <c r="A14" s="40" t="s">
        <v>60</v>
      </c>
      <c r="B14" s="42" t="s">
        <v>64</v>
      </c>
      <c r="C14" s="2" t="s">
        <v>23</v>
      </c>
      <c r="D14" s="37">
        <v>10</v>
      </c>
      <c r="E14" s="12"/>
      <c r="F14" s="13">
        <f t="shared" si="0"/>
        <v>0</v>
      </c>
      <c r="G14" s="14"/>
    </row>
    <row r="15" spans="1:7" ht="27" customHeight="1">
      <c r="A15" s="23" t="s">
        <v>48</v>
      </c>
      <c r="B15" s="42" t="s">
        <v>65</v>
      </c>
      <c r="C15" s="2" t="s">
        <v>23</v>
      </c>
      <c r="D15" s="37">
        <v>210</v>
      </c>
      <c r="E15" s="12"/>
      <c r="F15" s="13">
        <f t="shared" si="0"/>
        <v>0</v>
      </c>
      <c r="G15" s="14"/>
    </row>
    <row r="16" spans="1:7" ht="27" customHeight="1">
      <c r="A16" s="40" t="s">
        <v>61</v>
      </c>
      <c r="B16" s="43" t="s">
        <v>66</v>
      </c>
      <c r="C16" s="2" t="s">
        <v>23</v>
      </c>
      <c r="D16" s="37">
        <v>4</v>
      </c>
      <c r="E16" s="12"/>
      <c r="F16" s="13">
        <f t="shared" si="0"/>
        <v>0</v>
      </c>
      <c r="G16" s="14"/>
    </row>
    <row r="17" spans="1:7" ht="27" customHeight="1">
      <c r="A17" s="34" t="s">
        <v>57</v>
      </c>
      <c r="B17" s="42" t="s">
        <v>67</v>
      </c>
      <c r="C17" s="2" t="s">
        <v>23</v>
      </c>
      <c r="D17" s="37">
        <v>31</v>
      </c>
      <c r="E17" s="12"/>
      <c r="F17" s="13">
        <f t="shared" si="0"/>
        <v>0</v>
      </c>
      <c r="G17" s="14"/>
    </row>
    <row r="18" spans="1:7" ht="27" customHeight="1">
      <c r="A18" s="40" t="s">
        <v>62</v>
      </c>
      <c r="B18" s="43" t="s">
        <v>68</v>
      </c>
      <c r="C18" s="2" t="s">
        <v>23</v>
      </c>
      <c r="D18" s="37">
        <v>2</v>
      </c>
      <c r="E18" s="12"/>
      <c r="F18" s="13">
        <f t="shared" si="0"/>
        <v>0</v>
      </c>
      <c r="G18" s="14"/>
    </row>
    <row r="19" spans="1:7" ht="27" customHeight="1">
      <c r="A19" s="31" t="s">
        <v>87</v>
      </c>
      <c r="B19" s="3" t="s">
        <v>88</v>
      </c>
      <c r="C19" s="2"/>
      <c r="D19" s="37"/>
      <c r="E19" s="12"/>
      <c r="F19" s="13"/>
      <c r="G19" s="14"/>
    </row>
    <row r="20" spans="1:7" ht="27" customHeight="1">
      <c r="A20" s="35" t="s">
        <v>55</v>
      </c>
      <c r="B20" s="43" t="s">
        <v>89</v>
      </c>
      <c r="C20" s="2" t="s">
        <v>23</v>
      </c>
      <c r="D20" s="37">
        <v>4</v>
      </c>
      <c r="E20" s="12"/>
      <c r="F20" s="13">
        <f t="shared" si="0"/>
        <v>0</v>
      </c>
      <c r="G20" s="14"/>
    </row>
    <row r="21" spans="1:7" ht="27" customHeight="1">
      <c r="A21" s="34" t="s">
        <v>56</v>
      </c>
      <c r="B21" s="43" t="s">
        <v>90</v>
      </c>
      <c r="C21" s="2" t="s">
        <v>23</v>
      </c>
      <c r="D21" s="37">
        <v>1</v>
      </c>
      <c r="E21" s="12"/>
      <c r="F21" s="13">
        <f t="shared" si="0"/>
        <v>0</v>
      </c>
      <c r="G21" s="14"/>
    </row>
    <row r="22" spans="1:7" ht="27" customHeight="1">
      <c r="A22" s="23" t="s">
        <v>48</v>
      </c>
      <c r="B22" s="43" t="s">
        <v>91</v>
      </c>
      <c r="C22" s="2" t="s">
        <v>23</v>
      </c>
      <c r="D22" s="37">
        <v>3</v>
      </c>
      <c r="E22" s="12"/>
      <c r="F22" s="13">
        <f t="shared" si="0"/>
        <v>0</v>
      </c>
      <c r="G22" s="14"/>
    </row>
    <row r="23" spans="1:7" ht="27" customHeight="1">
      <c r="A23" s="40" t="s">
        <v>69</v>
      </c>
      <c r="B23" s="41" t="s">
        <v>70</v>
      </c>
      <c r="C23" s="2"/>
      <c r="D23" s="37"/>
      <c r="E23" s="12"/>
      <c r="F23" s="13"/>
      <c r="G23" s="14"/>
    </row>
    <row r="24" spans="1:7" ht="27" customHeight="1">
      <c r="A24" s="35" t="s">
        <v>55</v>
      </c>
      <c r="B24" s="42" t="s">
        <v>71</v>
      </c>
      <c r="C24" s="2" t="s">
        <v>23</v>
      </c>
      <c r="D24" s="37">
        <v>3</v>
      </c>
      <c r="E24" s="12"/>
      <c r="F24" s="13">
        <f t="shared" si="0"/>
        <v>0</v>
      </c>
      <c r="G24" s="14"/>
    </row>
    <row r="25" spans="1:7" ht="27" customHeight="1">
      <c r="A25" s="34" t="s">
        <v>56</v>
      </c>
      <c r="B25" s="43" t="s">
        <v>72</v>
      </c>
      <c r="C25" s="2" t="s">
        <v>23</v>
      </c>
      <c r="D25" s="37">
        <v>1</v>
      </c>
      <c r="E25" s="12"/>
      <c r="F25" s="13">
        <f t="shared" si="0"/>
        <v>0</v>
      </c>
      <c r="G25" s="14"/>
    </row>
    <row r="26" spans="1:7" ht="27" customHeight="1">
      <c r="A26" s="23" t="s">
        <v>48</v>
      </c>
      <c r="B26" s="48" t="s">
        <v>92</v>
      </c>
      <c r="C26" s="2" t="s">
        <v>23</v>
      </c>
      <c r="D26" s="37">
        <v>1</v>
      </c>
      <c r="E26" s="12"/>
      <c r="F26" s="13">
        <f t="shared" si="0"/>
        <v>0</v>
      </c>
      <c r="G26" s="14"/>
    </row>
    <row r="27" spans="1:7" ht="27" customHeight="1">
      <c r="A27" s="40" t="s">
        <v>73</v>
      </c>
      <c r="B27" s="48" t="s">
        <v>84</v>
      </c>
      <c r="C27" s="2"/>
      <c r="D27" s="37"/>
      <c r="E27" s="12"/>
      <c r="F27" s="13"/>
      <c r="G27" s="14"/>
    </row>
    <row r="28" spans="1:7" ht="27" customHeight="1">
      <c r="A28" s="35" t="s">
        <v>55</v>
      </c>
      <c r="B28" s="43" t="s">
        <v>74</v>
      </c>
      <c r="C28" s="2" t="s">
        <v>23</v>
      </c>
      <c r="D28" s="37">
        <v>1</v>
      </c>
      <c r="E28" s="12"/>
      <c r="F28" s="13">
        <f t="shared" si="0"/>
        <v>0</v>
      </c>
      <c r="G28" s="14"/>
    </row>
    <row r="29" spans="1:7" ht="27" customHeight="1">
      <c r="A29" s="34" t="s">
        <v>56</v>
      </c>
      <c r="B29" s="43" t="s">
        <v>75</v>
      </c>
      <c r="C29" s="2" t="s">
        <v>23</v>
      </c>
      <c r="D29" s="37">
        <v>1</v>
      </c>
      <c r="E29" s="12"/>
      <c r="F29" s="13">
        <f t="shared" si="0"/>
        <v>0</v>
      </c>
      <c r="G29" s="14"/>
    </row>
    <row r="30" spans="1:7" ht="27" customHeight="1">
      <c r="A30" s="23" t="s">
        <v>48</v>
      </c>
      <c r="B30" s="48" t="s">
        <v>94</v>
      </c>
      <c r="C30" s="2" t="s">
        <v>23</v>
      </c>
      <c r="D30" s="37">
        <v>15</v>
      </c>
      <c r="E30" s="12"/>
      <c r="F30" s="13">
        <f t="shared" si="0"/>
        <v>0</v>
      </c>
      <c r="G30" s="14"/>
    </row>
    <row r="31" spans="1:7" ht="27" customHeight="1">
      <c r="A31" s="40" t="s">
        <v>61</v>
      </c>
      <c r="B31" s="48" t="s">
        <v>95</v>
      </c>
      <c r="C31" s="49" t="s">
        <v>93</v>
      </c>
      <c r="D31" s="37">
        <v>1</v>
      </c>
      <c r="E31" s="12"/>
      <c r="F31" s="13">
        <f t="shared" si="0"/>
        <v>0</v>
      </c>
      <c r="G31" s="14"/>
    </row>
    <row r="32" spans="1:7" ht="27" customHeight="1">
      <c r="A32" s="34" t="s">
        <v>57</v>
      </c>
      <c r="B32" s="48" t="s">
        <v>96</v>
      </c>
      <c r="C32" s="49" t="s">
        <v>93</v>
      </c>
      <c r="D32" s="37">
        <v>2</v>
      </c>
      <c r="E32" s="12"/>
      <c r="F32" s="13">
        <f t="shared" si="0"/>
        <v>0</v>
      </c>
      <c r="G32" s="14"/>
    </row>
    <row r="33" spans="1:7" ht="27" customHeight="1">
      <c r="A33" s="40" t="s">
        <v>62</v>
      </c>
      <c r="B33" s="43" t="s">
        <v>76</v>
      </c>
      <c r="C33" s="2" t="s">
        <v>23</v>
      </c>
      <c r="D33" s="37">
        <v>1</v>
      </c>
      <c r="E33" s="12"/>
      <c r="F33" s="13">
        <f t="shared" si="0"/>
        <v>0</v>
      </c>
      <c r="G33" s="14"/>
    </row>
    <row r="34" spans="1:7" ht="27" customHeight="1">
      <c r="A34" s="31" t="s">
        <v>98</v>
      </c>
      <c r="B34" s="48" t="s">
        <v>97</v>
      </c>
      <c r="C34" s="2" t="s">
        <v>23</v>
      </c>
      <c r="D34" s="37">
        <v>19</v>
      </c>
      <c r="E34" s="12"/>
      <c r="F34" s="13">
        <f t="shared" si="0"/>
        <v>0</v>
      </c>
      <c r="G34" s="14"/>
    </row>
    <row r="35" spans="1:7" ht="27" customHeight="1">
      <c r="A35" s="31" t="s">
        <v>99</v>
      </c>
      <c r="B35" s="43" t="s">
        <v>77</v>
      </c>
      <c r="C35" s="2" t="s">
        <v>23</v>
      </c>
      <c r="D35" s="37">
        <v>3</v>
      </c>
      <c r="E35" s="12"/>
      <c r="F35" s="13">
        <f t="shared" si="0"/>
        <v>0</v>
      </c>
      <c r="G35" s="14"/>
    </row>
    <row r="36" spans="1:256" s="6" customFormat="1" ht="27" customHeight="1">
      <c r="A36" s="31" t="s">
        <v>100</v>
      </c>
      <c r="B36" s="3" t="s">
        <v>52</v>
      </c>
      <c r="C36" s="2" t="s">
        <v>53</v>
      </c>
      <c r="D36" s="38">
        <v>48</v>
      </c>
      <c r="E36" s="11"/>
      <c r="F36" s="13">
        <f t="shared" si="0"/>
        <v>0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s="6" customFormat="1" ht="27" customHeight="1">
      <c r="A37" s="31" t="s">
        <v>101</v>
      </c>
      <c r="B37" s="41" t="s">
        <v>78</v>
      </c>
      <c r="C37" s="44" t="s">
        <v>79</v>
      </c>
      <c r="D37" s="38">
        <v>4</v>
      </c>
      <c r="E37" s="11"/>
      <c r="F37" s="13">
        <f t="shared" si="0"/>
        <v>0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s="6" customFormat="1" ht="27" customHeight="1">
      <c r="A38" s="31" t="s">
        <v>111</v>
      </c>
      <c r="B38" s="3" t="s">
        <v>113</v>
      </c>
      <c r="C38" s="2" t="s">
        <v>112</v>
      </c>
      <c r="D38" s="38">
        <v>2</v>
      </c>
      <c r="E38" s="11"/>
      <c r="F38" s="13">
        <f t="shared" si="0"/>
        <v>0</v>
      </c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7" ht="27" customHeight="1">
      <c r="A39" s="31" t="s">
        <v>54</v>
      </c>
      <c r="B39" s="3" t="s">
        <v>109</v>
      </c>
      <c r="C39" s="2"/>
      <c r="D39" s="27"/>
      <c r="E39" s="12"/>
      <c r="F39" s="13"/>
      <c r="G39" s="14"/>
    </row>
    <row r="40" spans="1:7" ht="27" customHeight="1">
      <c r="A40" s="47" t="s">
        <v>86</v>
      </c>
      <c r="B40" s="43" t="s">
        <v>80</v>
      </c>
      <c r="C40" s="44" t="s">
        <v>81</v>
      </c>
      <c r="D40" s="24">
        <v>18.9</v>
      </c>
      <c r="E40" s="12"/>
      <c r="F40" s="13">
        <f t="shared" si="0"/>
        <v>0</v>
      </c>
      <c r="G40" s="14"/>
    </row>
    <row r="41" spans="1:7" ht="27" customHeight="1">
      <c r="A41" s="34" t="s">
        <v>56</v>
      </c>
      <c r="B41" s="48" t="s">
        <v>110</v>
      </c>
      <c r="C41" s="44" t="s">
        <v>81</v>
      </c>
      <c r="D41" s="50">
        <v>133.4</v>
      </c>
      <c r="E41" s="12"/>
      <c r="F41" s="13">
        <f t="shared" si="0"/>
        <v>0</v>
      </c>
      <c r="G41" s="14"/>
    </row>
    <row r="42" spans="1:7" ht="27" customHeight="1">
      <c r="A42" s="40" t="s">
        <v>82</v>
      </c>
      <c r="B42" s="41" t="s">
        <v>83</v>
      </c>
      <c r="C42" s="44" t="s">
        <v>81</v>
      </c>
      <c r="D42" s="27">
        <v>16.8</v>
      </c>
      <c r="E42" s="12"/>
      <c r="F42" s="13">
        <f t="shared" si="0"/>
        <v>0</v>
      </c>
      <c r="G42" s="14"/>
    </row>
    <row r="43" spans="1:256" s="6" customFormat="1" ht="27" customHeight="1">
      <c r="A43" s="55" t="s">
        <v>26</v>
      </c>
      <c r="B43" s="55"/>
      <c r="C43" s="55"/>
      <c r="D43" s="56">
        <f>ROUND(SUM(F5:F42),0)</f>
        <v>0</v>
      </c>
      <c r="E43" s="56"/>
      <c r="F43" s="15" t="s">
        <v>20</v>
      </c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s="5" customFormat="1" ht="14.25">
      <c r="A44" s="32"/>
      <c r="B44" s="4"/>
      <c r="C44" s="4"/>
      <c r="D44" s="28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s="5" customFormat="1" ht="14.25">
      <c r="A45" s="32"/>
      <c r="B45" s="4"/>
      <c r="C45" s="4"/>
      <c r="D45" s="28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s="6" customFormat="1" ht="25.5" customHeight="1">
      <c r="A46" s="33"/>
      <c r="B46" s="4"/>
      <c r="C46" s="4"/>
      <c r="D46" s="28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</sheetData>
  <sheetProtection password="8D69" sheet="1"/>
  <protectedRanges>
    <protectedRange sqref="E5 E7:E9 E11 E13:E18 E20:E22 E24:E26 E28:E38 E40:E42" name="区域1"/>
  </protectedRanges>
  <mergeCells count="6">
    <mergeCell ref="A1:F1"/>
    <mergeCell ref="B2:D2"/>
    <mergeCell ref="E2:F2"/>
    <mergeCell ref="A3:F3"/>
    <mergeCell ref="A43:C43"/>
    <mergeCell ref="D43:E43"/>
  </mergeCells>
  <printOptions horizontalCentered="1"/>
  <pageMargins left="0.7480314960629921" right="0.7480314960629921" top="0.7874015748031497" bottom="0.984251968503937" header="0.5118110236220472" footer="0.7874015748031497"/>
  <pageSetup horizontalDpi="600" verticalDpi="600" orientation="portrait" paperSize="9" r:id="rId1"/>
  <headerFooter alignWithMargins="0">
    <oddFooter>&amp;L&amp;"宋体,加粗"投标书签署人签字：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18"/>
  <sheetViews>
    <sheetView tabSelected="1" zoomScalePageLayoutView="0" workbookViewId="0" topLeftCell="A1">
      <selection activeCell="H5" sqref="H5"/>
    </sheetView>
  </sheetViews>
  <sheetFormatPr defaultColWidth="9.00390625" defaultRowHeight="14.25"/>
  <cols>
    <col min="1" max="1" width="9.00390625" style="4" customWidth="1"/>
    <col min="2" max="2" width="11.125" style="4" customWidth="1"/>
    <col min="3" max="3" width="41.625" style="4" customWidth="1"/>
    <col min="4" max="4" width="21.00390625" style="4" customWidth="1"/>
    <col min="5" max="16384" width="9.00390625" style="4" customWidth="1"/>
  </cols>
  <sheetData>
    <row r="1" spans="1:4" ht="33" customHeight="1">
      <c r="A1" s="58" t="s">
        <v>27</v>
      </c>
      <c r="B1" s="58"/>
      <c r="C1" s="58"/>
      <c r="D1" s="58"/>
    </row>
    <row r="2" spans="1:4" ht="39" customHeight="1">
      <c r="A2" s="64" t="str">
        <f>"工程名称："&amp;'第100章'!B2</f>
        <v>工程名称：2016年门头沟区交通工程设施达标完善工程</v>
      </c>
      <c r="B2" s="64"/>
      <c r="C2" s="64"/>
      <c r="D2" s="22" t="s">
        <v>2</v>
      </c>
    </row>
    <row r="3" spans="1:4" ht="33.75" customHeight="1">
      <c r="A3" s="7" t="s">
        <v>28</v>
      </c>
      <c r="B3" s="7" t="s">
        <v>29</v>
      </c>
      <c r="C3" s="7" t="s">
        <v>30</v>
      </c>
      <c r="D3" s="7" t="s">
        <v>31</v>
      </c>
    </row>
    <row r="4" spans="1:4" ht="36" customHeight="1">
      <c r="A4" s="7">
        <v>1</v>
      </c>
      <c r="B4" s="7">
        <v>100</v>
      </c>
      <c r="C4" s="7" t="s">
        <v>32</v>
      </c>
      <c r="D4" s="8">
        <f>'第100章'!D9</f>
        <v>0</v>
      </c>
    </row>
    <row r="5" spans="1:4" ht="36" customHeight="1">
      <c r="A5" s="7">
        <v>2</v>
      </c>
      <c r="B5" s="7">
        <v>200</v>
      </c>
      <c r="C5" s="7" t="s">
        <v>33</v>
      </c>
      <c r="D5" s="8"/>
    </row>
    <row r="6" spans="1:4" ht="36" customHeight="1">
      <c r="A6" s="7">
        <v>3</v>
      </c>
      <c r="B6" s="7">
        <v>300</v>
      </c>
      <c r="C6" s="7" t="s">
        <v>34</v>
      </c>
      <c r="D6" s="8"/>
    </row>
    <row r="7" spans="1:4" ht="36" customHeight="1">
      <c r="A7" s="7">
        <v>4</v>
      </c>
      <c r="B7" s="7">
        <v>400</v>
      </c>
      <c r="C7" s="7" t="s">
        <v>35</v>
      </c>
      <c r="D7" s="8"/>
    </row>
    <row r="8" spans="1:4" ht="36" customHeight="1">
      <c r="A8" s="7">
        <v>5</v>
      </c>
      <c r="B8" s="7">
        <v>500</v>
      </c>
      <c r="C8" s="7" t="s">
        <v>36</v>
      </c>
      <c r="D8" s="8"/>
    </row>
    <row r="9" spans="1:4" ht="36" customHeight="1">
      <c r="A9" s="7">
        <v>6</v>
      </c>
      <c r="B9" s="7">
        <v>600</v>
      </c>
      <c r="C9" s="7" t="s">
        <v>37</v>
      </c>
      <c r="D9" s="8">
        <f>'第600章'!D43</f>
        <v>0</v>
      </c>
    </row>
    <row r="10" spans="1:4" ht="36" customHeight="1">
      <c r="A10" s="7">
        <v>7</v>
      </c>
      <c r="B10" s="7">
        <v>700</v>
      </c>
      <c r="C10" s="7" t="s">
        <v>38</v>
      </c>
      <c r="D10" s="8"/>
    </row>
    <row r="11" spans="1:4" ht="36" customHeight="1">
      <c r="A11" s="7">
        <v>8</v>
      </c>
      <c r="B11" s="65" t="s">
        <v>39</v>
      </c>
      <c r="C11" s="62"/>
      <c r="D11" s="8">
        <f>SUM(D4:D10)</f>
        <v>0</v>
      </c>
    </row>
    <row r="12" spans="1:4" ht="36" customHeight="1">
      <c r="A12" s="7">
        <v>9</v>
      </c>
      <c r="B12" s="65" t="s">
        <v>40</v>
      </c>
      <c r="C12" s="62"/>
      <c r="D12" s="8"/>
    </row>
    <row r="13" spans="1:4" ht="36" customHeight="1">
      <c r="A13" s="7">
        <v>10</v>
      </c>
      <c r="B13" s="66" t="s">
        <v>41</v>
      </c>
      <c r="C13" s="67"/>
      <c r="D13" s="8">
        <f>ROUND(4056478*1.5%,0)</f>
        <v>60847</v>
      </c>
    </row>
    <row r="14" spans="1:4" ht="36" customHeight="1">
      <c r="A14" s="7">
        <v>11</v>
      </c>
      <c r="B14" s="68" t="s">
        <v>42</v>
      </c>
      <c r="C14" s="69"/>
      <c r="D14" s="8">
        <f>ROUND(D11-D12-D13,0)</f>
        <v>-60847</v>
      </c>
    </row>
    <row r="15" spans="1:4" ht="36" customHeight="1">
      <c r="A15" s="7">
        <v>12</v>
      </c>
      <c r="B15" s="61" t="s">
        <v>58</v>
      </c>
      <c r="C15" s="62"/>
      <c r="D15" s="9">
        <f>ROUND(D14*3%,0)</f>
        <v>-1825</v>
      </c>
    </row>
    <row r="16" spans="1:4" ht="36" customHeight="1">
      <c r="A16" s="7">
        <v>13</v>
      </c>
      <c r="B16" s="63" t="s">
        <v>43</v>
      </c>
      <c r="C16" s="63"/>
      <c r="D16" s="8">
        <f>D11+D15</f>
        <v>-1825</v>
      </c>
    </row>
    <row r="17" spans="1:256" s="5" customFormat="1" ht="14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256" s="5" customFormat="1" ht="14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</sheetData>
  <sheetProtection password="8D69" sheet="1"/>
  <protectedRanges>
    <protectedRange sqref="D13 D15" name="区域1_2"/>
  </protectedRanges>
  <mergeCells count="8">
    <mergeCell ref="B15:C15"/>
    <mergeCell ref="B16:C16"/>
    <mergeCell ref="A1:D1"/>
    <mergeCell ref="A2:C2"/>
    <mergeCell ref="B11:C11"/>
    <mergeCell ref="B12:C12"/>
    <mergeCell ref="B13:C13"/>
    <mergeCell ref="B14:C14"/>
  </mergeCells>
  <printOptions horizontalCentered="1"/>
  <pageMargins left="0.7083333333333334" right="0.5902777777777778" top="0.7479166666666667" bottom="0.7479166666666667" header="0.3145833333333333" footer="1.6534722222222222"/>
  <pageSetup horizontalDpi="600" verticalDpi="600" orientation="portrait" paperSize="9" r:id="rId1"/>
  <headerFooter alignWithMargins="0">
    <oddFooter>&amp;L&amp;"宋体,加粗"投标书签署人签字：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张文成</cp:lastModifiedBy>
  <cp:lastPrinted>2016-06-04T02:57:19Z</cp:lastPrinted>
  <dcterms:created xsi:type="dcterms:W3CDTF">2008-04-07T07:00:19Z</dcterms:created>
  <dcterms:modified xsi:type="dcterms:W3CDTF">2016-06-04T02:57:25Z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2052-9.1.0.4855</vt:lpwstr>
  </property>
</Properties>
</file>