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8940" tabRatio="610" activeTab="7"/>
  </bookViews>
  <sheets>
    <sheet name="第100章" sheetId="1" r:id="rId1"/>
    <sheet name="第200章" sheetId="2" r:id="rId2"/>
    <sheet name="第300章" sheetId="3" r:id="rId3"/>
    <sheet name="第400章" sheetId="4" r:id="rId4"/>
    <sheet name="第600章" sheetId="5" r:id="rId5"/>
    <sheet name="第700章" sheetId="6" r:id="rId6"/>
    <sheet name="暂估价表" sheetId="7" r:id="rId7"/>
    <sheet name="汇总表" sheetId="8" r:id="rId8"/>
  </sheets>
  <definedNames>
    <definedName name="_GoBack" localSheetId="6">'暂估价表'!$F$13</definedName>
    <definedName name="_xlnm.Print_Titles" localSheetId="1">'第200章'!$1:$4</definedName>
    <definedName name="_xlnm.Print_Titles" localSheetId="2">'第300章'!$1:$4</definedName>
    <definedName name="_xlnm.Print_Titles" localSheetId="3">'第400章'!$1:$4</definedName>
    <definedName name="_xlnm.Print_Titles" localSheetId="4">'第600章'!$1:$4</definedName>
    <definedName name="_xlnm.Print_Titles" localSheetId="5">'第700章'!$1:$4</definedName>
  </definedNames>
  <calcPr fullCalcOnLoad="1"/>
</workbook>
</file>

<file path=xl/sharedStrings.xml><?xml version="1.0" encoding="utf-8"?>
<sst xmlns="http://schemas.openxmlformats.org/spreadsheetml/2006/main" count="545" uniqueCount="284">
  <si>
    <t>工程量清单</t>
  </si>
  <si>
    <t>单位</t>
  </si>
  <si>
    <t>数量</t>
  </si>
  <si>
    <t>单价</t>
  </si>
  <si>
    <t>合价</t>
  </si>
  <si>
    <t>货币单位：人民币元</t>
  </si>
  <si>
    <t>清单     第100章   总则</t>
  </si>
  <si>
    <t xml:space="preserve">  货币单位：人民币元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</si>
  <si>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</si>
  <si>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</si>
  <si>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</si>
  <si>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</si>
  <si>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</si>
  <si>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</si>
  <si>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</si>
  <si>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货币单位：人民币元</t>
  </si>
  <si>
    <t>工程名称：</t>
  </si>
  <si>
    <t>元</t>
  </si>
  <si>
    <t>金额（元）</t>
  </si>
  <si>
    <t>清单  第100章 合计   人民币</t>
  </si>
  <si>
    <t>子目号</t>
  </si>
  <si>
    <t>子目名称</t>
  </si>
  <si>
    <t>第200章   路基</t>
  </si>
  <si>
    <t>清单  第200章 合计   人民币</t>
  </si>
  <si>
    <t>102-1</t>
  </si>
  <si>
    <t>竣工文件</t>
  </si>
  <si>
    <t>总额</t>
  </si>
  <si>
    <t>102-3</t>
  </si>
  <si>
    <t>安全生产费</t>
  </si>
  <si>
    <t>104-1</t>
  </si>
  <si>
    <t>承包人驻地建设</t>
  </si>
  <si>
    <t>102-2</t>
  </si>
  <si>
    <t>第300章  路面</t>
  </si>
  <si>
    <t>308-1</t>
  </si>
  <si>
    <t>308-2</t>
  </si>
  <si>
    <t>309-2</t>
  </si>
  <si>
    <t>中粒式沥青混凝土</t>
  </si>
  <si>
    <t>清单  第300章 合计   人民币</t>
  </si>
  <si>
    <t>元</t>
  </si>
  <si>
    <t>202-2</t>
  </si>
  <si>
    <t>挖除旧路面</t>
  </si>
  <si>
    <t>-a</t>
  </si>
  <si>
    <t>-b</t>
  </si>
  <si>
    <t>m</t>
  </si>
  <si>
    <t>310-2</t>
  </si>
  <si>
    <t>工程量清单</t>
  </si>
  <si>
    <t>工程名称：</t>
  </si>
  <si>
    <t xml:space="preserve">  货币单位：人民币元</t>
  </si>
  <si>
    <t>子目号</t>
  </si>
  <si>
    <t>子目名称</t>
  </si>
  <si>
    <t>单位</t>
  </si>
  <si>
    <t>数量</t>
  </si>
  <si>
    <t>单价</t>
  </si>
  <si>
    <t>合价</t>
  </si>
  <si>
    <t>元</t>
  </si>
  <si>
    <t>第400章  桥梁、涵洞</t>
  </si>
  <si>
    <r>
      <t>清单  第</t>
    </r>
    <r>
      <rPr>
        <sz val="12"/>
        <rFont val="宋体"/>
        <family val="0"/>
      </rPr>
      <t>4</t>
    </r>
    <r>
      <rPr>
        <sz val="12"/>
        <rFont val="宋体"/>
        <family val="0"/>
      </rPr>
      <t>00章 合计   人民币</t>
    </r>
  </si>
  <si>
    <t>施工环保费</t>
  </si>
  <si>
    <t>103-1</t>
  </si>
  <si>
    <t>103-2</t>
  </si>
  <si>
    <t>103-3</t>
  </si>
  <si>
    <t>临时供电设施</t>
  </si>
  <si>
    <t>103-4</t>
  </si>
  <si>
    <t>电讯设施的提供、维修与拆除</t>
  </si>
  <si>
    <t>103-5</t>
  </si>
  <si>
    <t>供水与排污设施</t>
  </si>
  <si>
    <t>202-1</t>
  </si>
  <si>
    <t>清理与掘除</t>
  </si>
  <si>
    <t>沥青砼路面(沥青砼面层)</t>
  </si>
  <si>
    <t>-c</t>
  </si>
  <si>
    <t>203-1</t>
  </si>
  <si>
    <t>路基挖方</t>
  </si>
  <si>
    <t>305-1</t>
  </si>
  <si>
    <t>石灰粉煤灰稳定碎石基层</t>
  </si>
  <si>
    <t>309-1</t>
  </si>
  <si>
    <t>313-5</t>
  </si>
  <si>
    <t>个</t>
  </si>
  <si>
    <t>-d</t>
  </si>
  <si>
    <t>-e</t>
  </si>
  <si>
    <t>座</t>
  </si>
  <si>
    <t>临时工程用地</t>
  </si>
  <si>
    <t>m3</t>
  </si>
  <si>
    <t>沥青砼路面基层（沥青砼路面以下）</t>
  </si>
  <si>
    <t>挖土方</t>
  </si>
  <si>
    <t>215-6</t>
  </si>
  <si>
    <t>m2</t>
  </si>
  <si>
    <t>改性乳化沥青粘层</t>
  </si>
  <si>
    <t>细粒式沥青混凝土</t>
  </si>
  <si>
    <t>403-1</t>
  </si>
  <si>
    <t>kg</t>
  </si>
  <si>
    <t>403-2</t>
  </si>
  <si>
    <t>下部结构钢筋</t>
  </si>
  <si>
    <t>403-3</t>
  </si>
  <si>
    <t>上部结构钢筋</t>
  </si>
  <si>
    <t>405-1</t>
  </si>
  <si>
    <t>钻孔灌注桩</t>
  </si>
  <si>
    <t>410-2</t>
  </si>
  <si>
    <t>410-6</t>
  </si>
  <si>
    <t>现浇混凝土附属结构</t>
  </si>
  <si>
    <t>410-7</t>
  </si>
  <si>
    <t>预制混凝土附属结构</t>
  </si>
  <si>
    <t>415-2</t>
  </si>
  <si>
    <t>水泥混凝土桥面铺装</t>
  </si>
  <si>
    <t>415-3</t>
  </si>
  <si>
    <t>417-2</t>
  </si>
  <si>
    <t>模数式伸缩装置</t>
  </si>
  <si>
    <t>临时道路、桥梁修建、养护和拆除</t>
  </si>
  <si>
    <t/>
  </si>
  <si>
    <t>204-1</t>
  </si>
  <si>
    <t>路基填筑（包括填前压实）</t>
  </si>
  <si>
    <t>填土方</t>
  </si>
  <si>
    <t>205-1</t>
  </si>
  <si>
    <t>软土地基处理</t>
  </si>
  <si>
    <t>气泡轻质砼</t>
  </si>
  <si>
    <t>-k</t>
  </si>
  <si>
    <t>填石铅丝笼护砌</t>
  </si>
  <si>
    <t>215-7</t>
  </si>
  <si>
    <t>消力池</t>
  </si>
  <si>
    <t>基层 厚18cm</t>
  </si>
  <si>
    <t>路缘石</t>
  </si>
  <si>
    <t>机切花岗岩缘石 15*32*99.5cm</t>
  </si>
  <si>
    <t>甲F型机切花岗岩缘石 12*20*99.5cm</t>
  </si>
  <si>
    <t>313-6</t>
  </si>
  <si>
    <t>313-7</t>
  </si>
  <si>
    <t>313-8</t>
  </si>
  <si>
    <t>步道栏杆 高1.1m</t>
  </si>
  <si>
    <t>314-1</t>
  </si>
  <si>
    <t>排水管</t>
  </si>
  <si>
    <t>钢筋混凝土承插口管 D500 II级</t>
  </si>
  <si>
    <t>钢筋混凝土承插口管 D600 II级</t>
  </si>
  <si>
    <t>钢筋混凝土承插口管 D800 II级</t>
  </si>
  <si>
    <t>钢筋混凝土承插口管 D1000 II级</t>
  </si>
  <si>
    <t>钢筋混凝土承插口管 D1400 II级</t>
  </si>
  <si>
    <t>-f</t>
  </si>
  <si>
    <t>-g</t>
  </si>
  <si>
    <t>314-2</t>
  </si>
  <si>
    <t>排水沟</t>
  </si>
  <si>
    <t>314-31</t>
  </si>
  <si>
    <t>排水附属构筑物(标准井）</t>
  </si>
  <si>
    <t>砼模块式圆形检查井 D1100（接管D≤600）</t>
  </si>
  <si>
    <t>砼模块式圆形检查井 D1500（接管D800）</t>
  </si>
  <si>
    <t>砼150°扇形检查井（接管D1000）</t>
  </si>
  <si>
    <t>砼90°扇形检查井（接管D1000）</t>
  </si>
  <si>
    <t>砼模块式直线检查井2700*1100（接管D1800）</t>
  </si>
  <si>
    <t>砼模块式三通检查井3100*3100（接管D1800）</t>
  </si>
  <si>
    <t>砼150°扇形检查井（接管D1800）</t>
  </si>
  <si>
    <t>-h</t>
  </si>
  <si>
    <t>砼90°扇形检查井（接管D1800）</t>
  </si>
  <si>
    <t>314-32</t>
  </si>
  <si>
    <t>排水附属构筑物(特殊井）</t>
  </si>
  <si>
    <t>砼方沟检查井（井室2.0*3.6m）</t>
  </si>
  <si>
    <t>砼雨污分流井（井室2.1*3.7m）</t>
  </si>
  <si>
    <t>314-33</t>
  </si>
  <si>
    <t>八字式管道出水口 D1800</t>
  </si>
  <si>
    <t>八字式方沟出水口 3.0*2.0m</t>
  </si>
  <si>
    <t>八字式管道出水口 D300</t>
  </si>
  <si>
    <t>314-34</t>
  </si>
  <si>
    <t>排水附属构筑物(雨水口、拦污栅）</t>
  </si>
  <si>
    <t>砖砌偏沟式雨水口 四篦</t>
  </si>
  <si>
    <t>基础钢筋(包括灌注桩、承台、沉桩、沉井等)</t>
  </si>
  <si>
    <t>404-1</t>
  </si>
  <si>
    <t>410-1</t>
  </si>
  <si>
    <t>混凝土基础（包括支撑梁、桩基承台；但不包括桩基）</t>
  </si>
  <si>
    <t>C30承台</t>
  </si>
  <si>
    <t>混凝土下部结构</t>
  </si>
  <si>
    <t>C40墩柱</t>
  </si>
  <si>
    <t>C30帽梁</t>
  </si>
  <si>
    <t>C30肋板</t>
  </si>
  <si>
    <t>C30耳背墙</t>
  </si>
  <si>
    <t>C30钢筋混凝土搭板</t>
  </si>
  <si>
    <t>C30钢筋混凝土地袱</t>
  </si>
  <si>
    <t>花岗岩护栏</t>
  </si>
  <si>
    <t>栅栏门</t>
  </si>
  <si>
    <t>处</t>
  </si>
  <si>
    <t>411-5</t>
  </si>
  <si>
    <t>后张法预应力钢绞线</t>
  </si>
  <si>
    <t>411-7</t>
  </si>
  <si>
    <t>现浇预应力混凝土上部结构</t>
  </si>
  <si>
    <t>C50 箱梁</t>
  </si>
  <si>
    <t>413-5</t>
  </si>
  <si>
    <t>415-1</t>
  </si>
  <si>
    <t>沥青混凝土桥面铺装</t>
  </si>
  <si>
    <t>415-4</t>
  </si>
  <si>
    <t>人行道铺装</t>
  </si>
  <si>
    <t>花岗岩立缘石15*30*99cm</t>
  </si>
  <si>
    <t>416-1</t>
  </si>
  <si>
    <t>矩形板式橡胶支座</t>
  </si>
  <si>
    <t>GJZF4 350*500*67mm</t>
  </si>
  <si>
    <t>416-4</t>
  </si>
  <si>
    <t>盆式支座</t>
  </si>
  <si>
    <t>伸缩缝-80</t>
  </si>
  <si>
    <t>伸缩缝-160</t>
  </si>
  <si>
    <r>
      <t>工程建设其他费（暂估价）F</t>
    </r>
    <r>
      <rPr>
        <sz val="9"/>
        <rFont val="宋体"/>
        <family val="0"/>
      </rPr>
      <t>其他</t>
    </r>
  </si>
  <si>
    <r>
      <t>融资费用F</t>
    </r>
    <r>
      <rPr>
        <sz val="9"/>
        <rFont val="宋体"/>
        <family val="0"/>
      </rPr>
      <t>融资</t>
    </r>
  </si>
  <si>
    <t>工程名称：</t>
  </si>
  <si>
    <t>202-3</t>
  </si>
  <si>
    <t>拆除旧桥</t>
  </si>
  <si>
    <t>C30砼乙1型 12*30*49.5cm</t>
  </si>
  <si>
    <t>C30砼乙2型 8/10*30*49.5cm</t>
  </si>
  <si>
    <t>人行步道</t>
  </si>
  <si>
    <t>花岗岩40*80*5cm</t>
  </si>
  <si>
    <t>排水附属构筑物(出水口）</t>
  </si>
  <si>
    <t>401-3</t>
  </si>
  <si>
    <t>地铁15号线施工监测费</t>
  </si>
  <si>
    <t>地铁15号线轨道防护费</t>
  </si>
  <si>
    <t>已包含在清单合计中的材料、工程设备、专业工程暂估价合计</t>
  </si>
  <si>
    <t>货币单位：人民币元</t>
  </si>
  <si>
    <t>子目号</t>
  </si>
  <si>
    <t>子目名称</t>
  </si>
  <si>
    <t>单位</t>
  </si>
  <si>
    <t>单价</t>
  </si>
  <si>
    <t>合价</t>
  </si>
  <si>
    <t>数量</t>
  </si>
  <si>
    <t>第600章  安全设施及预埋管线</t>
  </si>
  <si>
    <r>
      <t>清单  第</t>
    </r>
    <r>
      <rPr>
        <sz val="12"/>
        <rFont val="宋体"/>
        <family val="0"/>
      </rPr>
      <t>6</t>
    </r>
    <r>
      <rPr>
        <sz val="12"/>
        <rFont val="宋体"/>
        <family val="0"/>
      </rPr>
      <t>00章 合计   人民币</t>
    </r>
  </si>
  <si>
    <t>600-1</t>
  </si>
  <si>
    <t>交通工程（暂估价）</t>
  </si>
  <si>
    <t>600-2</t>
  </si>
  <si>
    <t>第700章  绿化及环境保护</t>
  </si>
  <si>
    <t>700-1</t>
  </si>
  <si>
    <t>绿化工程（暂估价）</t>
  </si>
  <si>
    <t>序号</t>
  </si>
  <si>
    <t>费用名称</t>
  </si>
  <si>
    <t>金额</t>
  </si>
  <si>
    <t>建设单位管理费</t>
  </si>
  <si>
    <t>工程监理费</t>
  </si>
  <si>
    <t>竣（交）工验收试验检测费</t>
  </si>
  <si>
    <t>地铁15号线轨道安全后评估费</t>
  </si>
  <si>
    <t>研究试验费</t>
  </si>
  <si>
    <t>工后检测评价费</t>
  </si>
  <si>
    <t>工程评标价（7+11-8-9=13）</t>
  </si>
  <si>
    <r>
      <t>投标总价（7+10+11+12=14</t>
    </r>
    <r>
      <rPr>
        <sz val="12"/>
        <rFont val="宋体"/>
        <family val="0"/>
      </rPr>
      <t>）</t>
    </r>
  </si>
  <si>
    <t>路网监控系统（暂估价）</t>
  </si>
  <si>
    <t>工地试验室</t>
  </si>
  <si>
    <t>地铁15号线设施监护费</t>
  </si>
  <si>
    <t>地铁15号线监测防护（暂估价）</t>
  </si>
  <si>
    <t>安全设施及预埋管线</t>
  </si>
  <si>
    <t>绿化及环境保护</t>
  </si>
  <si>
    <t>透水砖10*20*6cm</t>
  </si>
  <si>
    <t>换填级配碎石</t>
  </si>
  <si>
    <t>改性乳化沥青透层</t>
  </si>
  <si>
    <t>下封层</t>
  </si>
  <si>
    <t>预制C25砼树池 1.25*1.25m</t>
  </si>
  <si>
    <t>钢筋混凝土承插口管 D1800 II级</t>
  </si>
  <si>
    <r>
      <t xml:space="preserve">混凝土方沟 </t>
    </r>
    <r>
      <rPr>
        <sz val="12"/>
        <color indexed="8"/>
        <rFont val="宋体"/>
        <family val="0"/>
      </rPr>
      <t>B*H=</t>
    </r>
    <r>
      <rPr>
        <sz val="12"/>
        <color indexed="8"/>
        <rFont val="宋体"/>
        <family val="0"/>
      </rPr>
      <t>3.0*2.0m</t>
    </r>
  </si>
  <si>
    <t>砖砌偏沟式雨水口 双篦</t>
  </si>
  <si>
    <t>浆砌块石</t>
  </si>
  <si>
    <t>C30水下混凝土 φ1.2m</t>
  </si>
  <si>
    <t>GPZ-15DX</t>
  </si>
  <si>
    <t>GPZ-8SX</t>
  </si>
  <si>
    <t>承包人驻地建设</t>
  </si>
  <si>
    <t>工程建设其他费用（暂估价）</t>
  </si>
  <si>
    <t>工程建设其他费（暂估价）合计</t>
  </si>
  <si>
    <t>5cm细粒式橡胶沥青混凝土ARAC-13</t>
  </si>
  <si>
    <t xml:space="preserve">2cm细粒式橡胶沥青混凝土ARAC-10 </t>
  </si>
  <si>
    <t>7cm中粒式抗车辙热再生沥青混凝土ZAC-20C（掺加不少于6‰抗车辙剂）</t>
  </si>
  <si>
    <t xml:space="preserve">4cm中粒式热再生沥青混凝土ZAC-16C </t>
  </si>
  <si>
    <t>1cm改性乳化沥青封层</t>
  </si>
  <si>
    <t>拦污格栅 2.4*2.4m</t>
  </si>
  <si>
    <t>C30水下混凝土 φ1.5m</t>
  </si>
  <si>
    <t>铁丝笼填石锥坡护砌</t>
  </si>
  <si>
    <t>6cm中粒式抗车辙沥青混凝土AC-20C（掺加不少于6‰抗车辙剂）</t>
  </si>
  <si>
    <t xml:space="preserve">4cm细粒式橡胶沥青混凝土ARAC-13 </t>
  </si>
  <si>
    <t>改性乳化沥青粘层</t>
  </si>
  <si>
    <t>防水层(道桥用防水材料)</t>
  </si>
  <si>
    <t>水泥搅拌桩 桩径0.55m 桩长8m</t>
  </si>
  <si>
    <t>钢筋混凝土承插口管 D300 II级</t>
  </si>
  <si>
    <t>拦污格栅 3.4*2.4m</t>
  </si>
  <si>
    <t>413-2</t>
  </si>
  <si>
    <t xml:space="preserve">6cm中粒式沥青混凝土AC-20C </t>
  </si>
  <si>
    <t xml:space="preserve">C40（7cm，掺0.9kg/m3聚丙纤维） </t>
  </si>
  <si>
    <t>按上项（7）金额的3%作为不可预见因素的暂列金额</t>
  </si>
  <si>
    <t>已包含在清单合计中的专业工程暂估价合计</t>
  </si>
  <si>
    <t>专业工程暂估价和工程建设其他费暂估价表</t>
  </si>
  <si>
    <t>投标报价汇总表</t>
  </si>
  <si>
    <r>
      <t>工程建安费用（第100章至第700章清单合计）F</t>
    </r>
    <r>
      <rPr>
        <sz val="9"/>
        <rFont val="宋体"/>
        <family val="0"/>
      </rPr>
      <t>建安</t>
    </r>
  </si>
  <si>
    <t>已包含在工程建安费用中的材料、工程设备、专业工程暂估价合计</t>
  </si>
  <si>
    <t>已包含在工程建安费用中的安全生产费（非竞争性部分）</t>
  </si>
  <si>
    <t>个</t>
  </si>
  <si>
    <t>M10浆砌块石梯道</t>
  </si>
  <si>
    <t>花岗岩步道（40*80*5cm）</t>
  </si>
  <si>
    <t>梁端橡胶垫 400*150*36mm</t>
  </si>
  <si>
    <t>顺义区顺平辅线俸伯桥改建工程 建设-移交（BT）</t>
  </si>
  <si>
    <t>7cm中粒式热再生沥青混凝土ZAC-20C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</si>
</sst>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  <numFmt numFmtId="192" formatCode="#0.000"/>
    <numFmt numFmtId="193" formatCode="#0.00"/>
    <numFmt numFmtId="194" formatCode="#0.0"/>
    <numFmt numFmtId="195" formatCode="0.0000_ "/>
    <numFmt numFmtId="196" formatCode="0.000_ "/>
    <numFmt numFmtId="197" formatCode="0.00000_ "/>
    <numFmt numFmtId="198" formatCode="0.00_);[Red]\(0.00\)"/>
  </numFmts>
  <fonts count="4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name val="Times New Roman"/>
      <family val="1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.5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.5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6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4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 applyProtection="1">
      <alignment vertical="center" wrapText="1"/>
      <protection hidden="1"/>
    </xf>
    <xf numFmtId="0" fontId="2" fillId="0" borderId="10" xfId="0" applyNumberFormat="1" applyFont="1" applyBorder="1" applyAlignment="1">
      <alignment horizontal="center" vertical="center" shrinkToFit="1"/>
    </xf>
    <xf numFmtId="0" fontId="0" fillId="0" borderId="0" xfId="0" applyNumberFormat="1" applyFont="1" applyAlignment="1">
      <alignment vertical="center" shrinkToFit="1"/>
    </xf>
    <xf numFmtId="0" fontId="8" fillId="32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32" borderId="10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8" fillId="32" borderId="10" xfId="0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0" fontId="10" fillId="32" borderId="10" xfId="0" applyNumberFormat="1" applyFont="1" applyFill="1" applyBorder="1" applyAlignment="1">
      <alignment horizontal="center" vertical="center" shrinkToFit="1"/>
    </xf>
    <xf numFmtId="0" fontId="10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85" fontId="8" fillId="32" borderId="10" xfId="0" applyNumberFormat="1" applyFont="1" applyFill="1" applyBorder="1" applyAlignment="1">
      <alignment horizontal="center" vertical="center" wrapText="1"/>
    </xf>
    <xf numFmtId="198" fontId="0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shrinkToFit="1"/>
    </xf>
    <xf numFmtId="185" fontId="0" fillId="0" borderId="10" xfId="0" applyNumberFormat="1" applyFont="1" applyBorder="1" applyAlignment="1" applyProtection="1">
      <alignment horizontal="center" vertical="center" shrinkToFit="1"/>
      <protection hidden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vertical="center" shrinkToFit="1"/>
    </xf>
    <xf numFmtId="0" fontId="0" fillId="0" borderId="11" xfId="0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shrinkToFit="1"/>
      <protection hidden="1"/>
    </xf>
    <xf numFmtId="184" fontId="10" fillId="0" borderId="10" xfId="0" applyNumberFormat="1" applyFont="1" applyBorder="1" applyAlignment="1">
      <alignment horizontal="center" vertical="center" shrinkToFit="1"/>
    </xf>
    <xf numFmtId="0" fontId="8" fillId="32" borderId="10" xfId="0" applyFont="1" applyFill="1" applyBorder="1" applyAlignment="1">
      <alignment horizontal="center" vertical="center" wrapText="1"/>
    </xf>
    <xf numFmtId="185" fontId="8" fillId="32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32" borderId="10" xfId="0" applyFont="1" applyFill="1" applyBorder="1" applyAlignment="1" applyProtection="1">
      <alignment horizontal="center" vertical="center" wrapText="1"/>
      <protection hidden="1"/>
    </xf>
    <xf numFmtId="0" fontId="10" fillId="0" borderId="10" xfId="0" applyNumberFormat="1" applyFont="1" applyBorder="1" applyAlignment="1">
      <alignment horizontal="center" vertical="center" shrinkToFit="1"/>
    </xf>
    <xf numFmtId="198" fontId="2" fillId="0" borderId="10" xfId="0" applyNumberFormat="1" applyFont="1" applyBorder="1" applyAlignment="1">
      <alignment horizontal="center" vertical="center" shrinkToFit="1"/>
    </xf>
    <xf numFmtId="198" fontId="10" fillId="0" borderId="10" xfId="0" applyNumberFormat="1" applyFont="1" applyBorder="1" applyAlignment="1">
      <alignment horizontal="center" vertical="center" shrinkToFit="1"/>
    </xf>
    <xf numFmtId="198" fontId="0" fillId="0" borderId="0" xfId="0" applyNumberFormat="1" applyFont="1" applyAlignment="1">
      <alignment vertical="center" shrinkToFit="1"/>
    </xf>
    <xf numFmtId="0" fontId="0" fillId="0" borderId="10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191" fontId="10" fillId="0" borderId="10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8" fillId="32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91" fontId="0" fillId="0" borderId="10" xfId="0" applyNumberFormat="1" applyFont="1" applyBorder="1" applyAlignment="1">
      <alignment horizontal="center" vertical="center" shrinkToFit="1"/>
    </xf>
    <xf numFmtId="198" fontId="0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>
      <alignment horizontal="center" vertical="center" shrinkToFit="1"/>
    </xf>
    <xf numFmtId="185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198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184" fontId="0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85" fontId="10" fillId="0" borderId="10" xfId="0" applyNumberFormat="1" applyFont="1" applyBorder="1" applyAlignment="1">
      <alignment horizontal="right" vertical="center" shrinkToFi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198" fontId="0" fillId="33" borderId="10" xfId="0" applyNumberFormat="1" applyFont="1" applyFill="1" applyBorder="1" applyAlignment="1">
      <alignment horizontal="center" vertical="center" shrinkToFit="1"/>
    </xf>
    <xf numFmtId="184" fontId="0" fillId="33" borderId="10" xfId="0" applyNumberFormat="1" applyFont="1" applyFill="1" applyBorder="1" applyAlignment="1">
      <alignment horizontal="center" vertical="center" shrinkToFit="1"/>
    </xf>
    <xf numFmtId="185" fontId="0" fillId="33" borderId="10" xfId="0" applyNumberFormat="1" applyFont="1" applyFill="1" applyBorder="1" applyAlignment="1" applyProtection="1">
      <alignment horizontal="center" vertical="center" shrinkToFit="1"/>
      <protection hidden="1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/>
    </xf>
    <xf numFmtId="198" fontId="10" fillId="33" borderId="10" xfId="0" applyNumberFormat="1" applyFont="1" applyFill="1" applyBorder="1" applyAlignment="1">
      <alignment horizontal="center" vertical="center" shrinkToFit="1"/>
    </xf>
    <xf numFmtId="184" fontId="10" fillId="33" borderId="10" xfId="0" applyNumberFormat="1" applyFont="1" applyFill="1" applyBorder="1" applyAlignment="1">
      <alignment horizontal="center" vertical="center" wrapText="1"/>
    </xf>
    <xf numFmtId="185" fontId="0" fillId="3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33" borderId="10" xfId="0" applyFont="1" applyFill="1" applyBorder="1" applyAlignment="1">
      <alignment horizontal="left" vertical="center"/>
    </xf>
    <xf numFmtId="0" fontId="10" fillId="33" borderId="10" xfId="0" applyNumberFormat="1" applyFont="1" applyFill="1" applyBorder="1" applyAlignment="1">
      <alignment horizontal="center" vertical="center" shrinkToFit="1"/>
    </xf>
    <xf numFmtId="184" fontId="0" fillId="33" borderId="10" xfId="0" applyNumberFormat="1" applyFont="1" applyFill="1" applyBorder="1" applyAlignment="1">
      <alignment horizontal="center" vertical="center" shrinkToFit="1"/>
    </xf>
    <xf numFmtId="0" fontId="48" fillId="32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 applyProtection="1">
      <alignment horizontal="center" vertical="center" shrinkToFit="1"/>
      <protection/>
    </xf>
    <xf numFmtId="0" fontId="0" fillId="0" borderId="13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185" fontId="3" fillId="0" borderId="14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Fill="1" applyBorder="1" applyAlignment="1">
      <alignment horizontal="right" vertical="center"/>
    </xf>
    <xf numFmtId="185" fontId="3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left" vertical="center" shrinkToFit="1"/>
      <protection hidden="1"/>
    </xf>
    <xf numFmtId="0" fontId="0" fillId="0" borderId="0" xfId="0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185" fontId="3" fillId="0" borderId="13" xfId="0" applyNumberFormat="1" applyFont="1" applyFill="1" applyBorder="1" applyAlignment="1" applyProtection="1">
      <alignment horizontal="center" vertical="center" shrinkToFit="1"/>
      <protection hidden="1"/>
    </xf>
    <xf numFmtId="185" fontId="3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91" fontId="0" fillId="0" borderId="13" xfId="0" applyNumberFormat="1" applyFont="1" applyBorder="1" applyAlignment="1">
      <alignment horizontal="center" vertical="center" wrapText="1"/>
    </xf>
    <xf numFmtId="191" fontId="0" fillId="0" borderId="1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view="pageLayout" workbookViewId="0" topLeftCell="A4">
      <selection activeCell="E13" sqref="E13"/>
    </sheetView>
  </sheetViews>
  <sheetFormatPr defaultColWidth="9.00390625" defaultRowHeight="14.25"/>
  <cols>
    <col min="1" max="1" width="9.50390625" style="0" customWidth="1"/>
    <col min="2" max="2" width="27.00390625" style="0" customWidth="1"/>
    <col min="4" max="4" width="11.25390625" style="0" customWidth="1"/>
    <col min="5" max="5" width="10.625" style="0" customWidth="1"/>
    <col min="6" max="6" width="14.75390625" style="0" customWidth="1"/>
  </cols>
  <sheetData>
    <row r="1" spans="1:6" ht="42" customHeight="1">
      <c r="A1" s="100" t="s">
        <v>0</v>
      </c>
      <c r="B1" s="100"/>
      <c r="C1" s="100"/>
      <c r="D1" s="100"/>
      <c r="E1" s="100"/>
      <c r="F1" s="100"/>
    </row>
    <row r="2" spans="1:5" ht="42" customHeight="1">
      <c r="A2" t="s">
        <v>16</v>
      </c>
      <c r="B2" s="104" t="s">
        <v>282</v>
      </c>
      <c r="C2" s="105"/>
      <c r="D2" s="105"/>
      <c r="E2" t="s">
        <v>5</v>
      </c>
    </row>
    <row r="3" spans="1:6" ht="42" customHeight="1">
      <c r="A3" s="101" t="s">
        <v>6</v>
      </c>
      <c r="B3" s="102"/>
      <c r="C3" s="102"/>
      <c r="D3" s="102"/>
      <c r="E3" s="102"/>
      <c r="F3" s="103"/>
    </row>
    <row r="4" spans="1:6" ht="42" customHeight="1">
      <c r="A4" s="4" t="s">
        <v>20</v>
      </c>
      <c r="B4" s="4" t="s">
        <v>21</v>
      </c>
      <c r="C4" s="4" t="s">
        <v>1</v>
      </c>
      <c r="D4" s="4" t="s">
        <v>2</v>
      </c>
      <c r="E4" s="4" t="s">
        <v>3</v>
      </c>
      <c r="F4" s="4" t="s">
        <v>4</v>
      </c>
    </row>
    <row r="5" spans="1:6" ht="42" customHeight="1">
      <c r="A5" s="10" t="s">
        <v>24</v>
      </c>
      <c r="B5" s="10" t="s">
        <v>25</v>
      </c>
      <c r="C5" s="10" t="s">
        <v>26</v>
      </c>
      <c r="D5" s="23">
        <v>1</v>
      </c>
      <c r="E5" s="18"/>
      <c r="F5" s="33">
        <f>ROUND(D5*E5,0)</f>
        <v>0</v>
      </c>
    </row>
    <row r="6" spans="1:6" ht="42" customHeight="1">
      <c r="A6" s="10" t="s">
        <v>31</v>
      </c>
      <c r="B6" s="12" t="s">
        <v>57</v>
      </c>
      <c r="C6" s="10" t="s">
        <v>26</v>
      </c>
      <c r="D6" s="23">
        <v>1</v>
      </c>
      <c r="E6" s="18"/>
      <c r="F6" s="33">
        <f aca="true" t="shared" si="0" ref="F6:F15">ROUND(D6*E6,0)</f>
        <v>0</v>
      </c>
    </row>
    <row r="7" spans="1:6" ht="42" customHeight="1">
      <c r="A7" s="10" t="s">
        <v>27</v>
      </c>
      <c r="B7" s="10" t="s">
        <v>28</v>
      </c>
      <c r="C7" s="10" t="s">
        <v>26</v>
      </c>
      <c r="D7" s="23">
        <v>1</v>
      </c>
      <c r="E7" s="18"/>
      <c r="F7" s="33">
        <f t="shared" si="0"/>
        <v>0</v>
      </c>
    </row>
    <row r="8" spans="1:6" ht="42" customHeight="1">
      <c r="A8" s="10" t="s">
        <v>58</v>
      </c>
      <c r="B8" s="43" t="s">
        <v>106</v>
      </c>
      <c r="C8" s="45" t="s">
        <v>26</v>
      </c>
      <c r="D8" s="44">
        <v>1</v>
      </c>
      <c r="E8" s="39"/>
      <c r="F8" s="33">
        <f t="shared" si="0"/>
        <v>0</v>
      </c>
    </row>
    <row r="9" spans="1:6" ht="42" customHeight="1">
      <c r="A9" s="10" t="s">
        <v>59</v>
      </c>
      <c r="B9" s="10" t="s">
        <v>80</v>
      </c>
      <c r="C9" s="10" t="s">
        <v>26</v>
      </c>
      <c r="D9" s="23">
        <v>1</v>
      </c>
      <c r="E9" s="18"/>
      <c r="F9" s="33">
        <f t="shared" si="0"/>
        <v>0</v>
      </c>
    </row>
    <row r="10" spans="1:6" ht="42" customHeight="1">
      <c r="A10" s="10" t="s">
        <v>60</v>
      </c>
      <c r="B10" s="10" t="s">
        <v>61</v>
      </c>
      <c r="C10" s="10" t="s">
        <v>26</v>
      </c>
      <c r="D10" s="23">
        <v>1</v>
      </c>
      <c r="E10" s="18"/>
      <c r="F10" s="33">
        <f t="shared" si="0"/>
        <v>0</v>
      </c>
    </row>
    <row r="11" spans="1:6" ht="42" customHeight="1">
      <c r="A11" s="10" t="s">
        <v>62</v>
      </c>
      <c r="B11" s="10" t="s">
        <v>63</v>
      </c>
      <c r="C11" s="10" t="s">
        <v>26</v>
      </c>
      <c r="D11" s="23">
        <v>1</v>
      </c>
      <c r="E11" s="18"/>
      <c r="F11" s="33">
        <f t="shared" si="0"/>
        <v>0</v>
      </c>
    </row>
    <row r="12" spans="1:6" ht="42" customHeight="1">
      <c r="A12" s="10" t="s">
        <v>64</v>
      </c>
      <c r="B12" s="10" t="s">
        <v>65</v>
      </c>
      <c r="C12" s="10" t="s">
        <v>26</v>
      </c>
      <c r="D12" s="23">
        <v>1</v>
      </c>
      <c r="E12" s="18"/>
      <c r="F12" s="33">
        <f t="shared" si="0"/>
        <v>0</v>
      </c>
    </row>
    <row r="13" spans="1:6" ht="42" customHeight="1">
      <c r="A13" s="10" t="s">
        <v>29</v>
      </c>
      <c r="B13" s="10" t="s">
        <v>30</v>
      </c>
      <c r="C13" s="10" t="s">
        <v>107</v>
      </c>
      <c r="D13" s="23" t="s">
        <v>107</v>
      </c>
      <c r="E13" s="18"/>
      <c r="F13" s="33"/>
    </row>
    <row r="14" spans="1:6" ht="42" customHeight="1">
      <c r="A14" s="10" t="s">
        <v>41</v>
      </c>
      <c r="B14" s="10" t="s">
        <v>250</v>
      </c>
      <c r="C14" s="10" t="s">
        <v>26</v>
      </c>
      <c r="D14" s="23">
        <v>1</v>
      </c>
      <c r="E14" s="95"/>
      <c r="F14" s="33">
        <f t="shared" si="0"/>
        <v>0</v>
      </c>
    </row>
    <row r="15" spans="1:6" ht="42" customHeight="1">
      <c r="A15" s="10" t="s">
        <v>42</v>
      </c>
      <c r="B15" s="58" t="s">
        <v>233</v>
      </c>
      <c r="C15" s="10" t="s">
        <v>26</v>
      </c>
      <c r="D15" s="23">
        <v>1</v>
      </c>
      <c r="E15" s="18"/>
      <c r="F15" s="33">
        <f t="shared" si="0"/>
        <v>0</v>
      </c>
    </row>
    <row r="16" spans="1:14" ht="42" customHeight="1">
      <c r="A16" s="97" t="s">
        <v>19</v>
      </c>
      <c r="B16" s="98"/>
      <c r="C16" s="98"/>
      <c r="D16" s="99">
        <f>ROUND(SUM(F5:F15),0)</f>
        <v>0</v>
      </c>
      <c r="E16" s="99"/>
      <c r="F16" s="37" t="s">
        <v>17</v>
      </c>
      <c r="G16" s="1"/>
      <c r="H16" s="1"/>
      <c r="I16" s="1"/>
      <c r="J16" s="1"/>
      <c r="K16" s="1"/>
      <c r="L16" s="1"/>
      <c r="M16" s="1"/>
      <c r="N16" s="1"/>
    </row>
    <row r="17" ht="32.25" customHeight="1"/>
    <row r="18" ht="25.5" customHeight="1">
      <c r="A18" s="22"/>
    </row>
  </sheetData>
  <sheetProtection password="9D69" sheet="1"/>
  <protectedRanges>
    <protectedRange sqref="E5:E12 E14 E15" name="区域1"/>
  </protectedRanges>
  <mergeCells count="5">
    <mergeCell ref="A16:C16"/>
    <mergeCell ref="D16:E16"/>
    <mergeCell ref="A1:F1"/>
    <mergeCell ref="A3:F3"/>
    <mergeCell ref="B2:D2"/>
  </mergeCells>
  <printOptions horizontalCentered="1"/>
  <pageMargins left="0.7" right="0.7" top="0.75" bottom="1.15625" header="0.3" footer="0.84375"/>
  <pageSetup horizontalDpi="600" verticalDpi="600" orientation="portrait" paperSize="9" r:id="rId1"/>
  <headerFooter alignWithMargins="0">
    <oddFooter>&amp;L&amp;"宋体,加粗"投标书签署人签字：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view="pageLayout" workbookViewId="0" topLeftCell="A12">
      <selection activeCell="B24" sqref="B24"/>
    </sheetView>
  </sheetViews>
  <sheetFormatPr defaultColWidth="9.00390625" defaultRowHeight="14.25"/>
  <cols>
    <col min="1" max="1" width="10.00390625" style="0" customWidth="1"/>
    <col min="2" max="2" width="27.25390625" style="0" customWidth="1"/>
    <col min="3" max="3" width="8.25390625" style="0" customWidth="1"/>
    <col min="4" max="4" width="9.00390625" style="9" customWidth="1"/>
    <col min="5" max="6" width="13.75390625" style="6" customWidth="1"/>
    <col min="7" max="7" width="33.875" style="2" customWidth="1"/>
  </cols>
  <sheetData>
    <row r="1" spans="1:6" ht="24" customHeight="1">
      <c r="A1" s="100" t="s">
        <v>0</v>
      </c>
      <c r="B1" s="100"/>
      <c r="C1" s="100"/>
      <c r="D1" s="100"/>
      <c r="E1" s="100"/>
      <c r="F1" s="100"/>
    </row>
    <row r="2" spans="1:6" ht="28.5" customHeight="1">
      <c r="A2" s="15" t="s">
        <v>16</v>
      </c>
      <c r="B2" s="108" t="str">
        <f>'第100章'!B2</f>
        <v>顺义区顺平辅线俸伯桥改建工程 建设-移交（BT）</v>
      </c>
      <c r="C2" s="108"/>
      <c r="D2" s="108"/>
      <c r="E2" s="109" t="s">
        <v>7</v>
      </c>
      <c r="F2" s="109"/>
    </row>
    <row r="3" spans="1:6" ht="28.5" customHeight="1">
      <c r="A3" s="110" t="s">
        <v>22</v>
      </c>
      <c r="B3" s="110"/>
      <c r="C3" s="110"/>
      <c r="D3" s="110"/>
      <c r="E3" s="110"/>
      <c r="F3" s="110"/>
    </row>
    <row r="4" spans="1:6" ht="28.5" customHeight="1">
      <c r="A4" s="4" t="s">
        <v>20</v>
      </c>
      <c r="B4" s="4" t="s">
        <v>21</v>
      </c>
      <c r="C4" s="4" t="s">
        <v>1</v>
      </c>
      <c r="D4" s="8" t="s">
        <v>2</v>
      </c>
      <c r="E4" s="5" t="s">
        <v>3</v>
      </c>
      <c r="F4" s="5" t="s">
        <v>4</v>
      </c>
    </row>
    <row r="5" spans="1:6" ht="28.5" customHeight="1">
      <c r="A5" s="62" t="s">
        <v>66</v>
      </c>
      <c r="B5" s="63" t="s">
        <v>67</v>
      </c>
      <c r="C5" s="62" t="s">
        <v>26</v>
      </c>
      <c r="D5" s="64">
        <v>1</v>
      </c>
      <c r="E5" s="42"/>
      <c r="F5" s="33">
        <f>ROUND(D5*E5,0)</f>
        <v>0</v>
      </c>
    </row>
    <row r="6" spans="1:6" ht="28.5" customHeight="1">
      <c r="A6" s="62" t="s">
        <v>39</v>
      </c>
      <c r="B6" s="63" t="s">
        <v>40</v>
      </c>
      <c r="C6" s="62" t="s">
        <v>107</v>
      </c>
      <c r="D6" s="64" t="s">
        <v>107</v>
      </c>
      <c r="E6" s="39"/>
      <c r="F6" s="24"/>
    </row>
    <row r="7" spans="1:6" ht="28.5" customHeight="1">
      <c r="A7" s="62" t="s">
        <v>42</v>
      </c>
      <c r="B7" s="63" t="s">
        <v>68</v>
      </c>
      <c r="C7" s="62" t="s">
        <v>81</v>
      </c>
      <c r="D7" s="65">
        <v>4440.46</v>
      </c>
      <c r="E7" s="42"/>
      <c r="F7" s="33">
        <f>ROUND(D7*E7,0)</f>
        <v>0</v>
      </c>
    </row>
    <row r="8" spans="1:6" ht="28.5" customHeight="1">
      <c r="A8" s="62" t="s">
        <v>69</v>
      </c>
      <c r="B8" s="66" t="s">
        <v>82</v>
      </c>
      <c r="C8" s="62" t="s">
        <v>81</v>
      </c>
      <c r="D8" s="65">
        <v>18449.13</v>
      </c>
      <c r="E8" s="42"/>
      <c r="F8" s="33">
        <f>ROUND(D8*E8,0)</f>
        <v>0</v>
      </c>
    </row>
    <row r="9" spans="1:6" ht="31.5" customHeight="1">
      <c r="A9" s="62" t="s">
        <v>195</v>
      </c>
      <c r="B9" s="66" t="s">
        <v>196</v>
      </c>
      <c r="C9" s="62" t="s">
        <v>26</v>
      </c>
      <c r="D9" s="65">
        <v>1</v>
      </c>
      <c r="E9" s="42"/>
      <c r="F9" s="33">
        <f>ROUND(D9*E9,0)</f>
        <v>0</v>
      </c>
    </row>
    <row r="10" spans="1:6" ht="28.5" customHeight="1">
      <c r="A10" s="62" t="s">
        <v>70</v>
      </c>
      <c r="B10" s="63" t="s">
        <v>71</v>
      </c>
      <c r="C10" s="62" t="s">
        <v>107</v>
      </c>
      <c r="D10" s="64" t="s">
        <v>107</v>
      </c>
      <c r="E10" s="39"/>
      <c r="F10" s="33"/>
    </row>
    <row r="11" spans="1:6" ht="28.5" customHeight="1">
      <c r="A11" s="62" t="s">
        <v>41</v>
      </c>
      <c r="B11" s="63" t="s">
        <v>83</v>
      </c>
      <c r="C11" s="62" t="s">
        <v>81</v>
      </c>
      <c r="D11" s="65">
        <v>69420</v>
      </c>
      <c r="E11" s="42"/>
      <c r="F11" s="33">
        <f>ROUND(D11*E11,0)</f>
        <v>0</v>
      </c>
    </row>
    <row r="12" spans="1:6" ht="28.5" customHeight="1">
      <c r="A12" s="62" t="s">
        <v>108</v>
      </c>
      <c r="B12" s="63" t="s">
        <v>109</v>
      </c>
      <c r="C12" s="62" t="s">
        <v>107</v>
      </c>
      <c r="D12" s="65" t="s">
        <v>107</v>
      </c>
      <c r="E12" s="42"/>
      <c r="F12" s="33"/>
    </row>
    <row r="13" spans="1:6" ht="32.25" customHeight="1">
      <c r="A13" s="62" t="s">
        <v>41</v>
      </c>
      <c r="B13" s="66" t="s">
        <v>110</v>
      </c>
      <c r="C13" s="62" t="s">
        <v>81</v>
      </c>
      <c r="D13" s="65">
        <v>31271</v>
      </c>
      <c r="E13" s="42"/>
      <c r="F13" s="33">
        <f>ROUND(D13*E13,0)</f>
        <v>0</v>
      </c>
    </row>
    <row r="14" spans="1:6" ht="28.5" customHeight="1">
      <c r="A14" s="62" t="s">
        <v>111</v>
      </c>
      <c r="B14" s="63" t="s">
        <v>112</v>
      </c>
      <c r="C14" s="62" t="s">
        <v>107</v>
      </c>
      <c r="D14" s="64" t="s">
        <v>107</v>
      </c>
      <c r="E14" s="39"/>
      <c r="F14" s="33"/>
    </row>
    <row r="15" spans="1:6" ht="28.5" customHeight="1">
      <c r="A15" s="62" t="s">
        <v>41</v>
      </c>
      <c r="B15" s="63" t="s">
        <v>239</v>
      </c>
      <c r="C15" s="62" t="s">
        <v>81</v>
      </c>
      <c r="D15" s="65">
        <v>21249</v>
      </c>
      <c r="E15" s="42"/>
      <c r="F15" s="33">
        <f>ROUND(D15*E15,0)</f>
        <v>0</v>
      </c>
    </row>
    <row r="16" spans="1:6" ht="28.5" customHeight="1">
      <c r="A16" s="62" t="s">
        <v>42</v>
      </c>
      <c r="B16" s="63" t="s">
        <v>113</v>
      </c>
      <c r="C16" s="62" t="s">
        <v>81</v>
      </c>
      <c r="D16" s="65">
        <v>38097</v>
      </c>
      <c r="E16" s="24"/>
      <c r="F16" s="33">
        <f>ROUND(D16*E16,0)</f>
        <v>0</v>
      </c>
    </row>
    <row r="17" spans="1:6" ht="28.5" customHeight="1">
      <c r="A17" s="62" t="s">
        <v>114</v>
      </c>
      <c r="B17" s="67" t="s">
        <v>265</v>
      </c>
      <c r="C17" s="62" t="s">
        <v>43</v>
      </c>
      <c r="D17" s="65">
        <v>86040</v>
      </c>
      <c r="E17" s="42"/>
      <c r="F17" s="33">
        <f>ROUND(D17*E17,0)</f>
        <v>0</v>
      </c>
    </row>
    <row r="18" spans="1:6" ht="28.5" customHeight="1">
      <c r="A18" s="62" t="s">
        <v>84</v>
      </c>
      <c r="B18" s="67" t="s">
        <v>115</v>
      </c>
      <c r="C18" s="62" t="s">
        <v>81</v>
      </c>
      <c r="D18" s="65">
        <v>4900</v>
      </c>
      <c r="E18" s="42"/>
      <c r="F18" s="33">
        <f>ROUND(D18*E18,0)</f>
        <v>0</v>
      </c>
    </row>
    <row r="19" spans="1:6" ht="28.5" customHeight="1">
      <c r="A19" s="35" t="s">
        <v>116</v>
      </c>
      <c r="B19" s="38" t="s">
        <v>117</v>
      </c>
      <c r="C19" s="14" t="s">
        <v>79</v>
      </c>
      <c r="D19" s="50">
        <v>2</v>
      </c>
      <c r="E19" s="42"/>
      <c r="F19" s="33">
        <f>ROUND(D19*E19,0)</f>
        <v>0</v>
      </c>
    </row>
    <row r="20" spans="1:6" ht="28.5" customHeight="1">
      <c r="A20" s="97" t="s">
        <v>23</v>
      </c>
      <c r="B20" s="98"/>
      <c r="C20" s="106"/>
      <c r="D20" s="107">
        <f>ROUND(SUM(F5:F19),0)</f>
        <v>0</v>
      </c>
      <c r="E20" s="107"/>
      <c r="F20" s="36" t="s">
        <v>17</v>
      </c>
    </row>
  </sheetData>
  <sheetProtection password="9D69" sheet="1"/>
  <protectedRanges>
    <protectedRange sqref="E5 E7:E9 E11 E13 E15:E19" name="区域1"/>
  </protectedRanges>
  <mergeCells count="6">
    <mergeCell ref="A20:C20"/>
    <mergeCell ref="D20:E20"/>
    <mergeCell ref="A1:F1"/>
    <mergeCell ref="B2:D2"/>
    <mergeCell ref="E2:F2"/>
    <mergeCell ref="A3:F3"/>
  </mergeCells>
  <printOptions horizontalCentered="1"/>
  <pageMargins left="0.7" right="0.7" top="0.75" bottom="1.3125" header="0.3" footer="0.84375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view="pageLayout" workbookViewId="0" topLeftCell="A50">
      <selection activeCell="C23" sqref="C23"/>
    </sheetView>
  </sheetViews>
  <sheetFormatPr defaultColWidth="9.00390625" defaultRowHeight="14.25"/>
  <cols>
    <col min="1" max="1" width="10.375" style="11" customWidth="1"/>
    <col min="2" max="2" width="31.375" style="26" customWidth="1"/>
    <col min="3" max="3" width="8.25390625" style="0" customWidth="1"/>
    <col min="4" max="4" width="9.875" style="13" customWidth="1"/>
    <col min="5" max="5" width="10.75390625" style="6" customWidth="1"/>
    <col min="6" max="6" width="11.50390625" style="6" customWidth="1"/>
    <col min="7" max="7" width="19.625" style="0" customWidth="1"/>
  </cols>
  <sheetData>
    <row r="1" spans="1:6" ht="24" customHeight="1">
      <c r="A1" s="100" t="s">
        <v>0</v>
      </c>
      <c r="B1" s="100"/>
      <c r="C1" s="100"/>
      <c r="D1" s="100"/>
      <c r="E1" s="100"/>
      <c r="F1" s="100"/>
    </row>
    <row r="2" spans="1:6" ht="30.75" customHeight="1">
      <c r="A2" s="17" t="s">
        <v>16</v>
      </c>
      <c r="B2" s="108" t="str">
        <f>'第100章'!B2</f>
        <v>顺义区顺平辅线俸伯桥改建工程 建设-移交（BT）</v>
      </c>
      <c r="C2" s="108"/>
      <c r="D2" s="108"/>
      <c r="E2" s="109" t="s">
        <v>7</v>
      </c>
      <c r="F2" s="109"/>
    </row>
    <row r="3" spans="1:6" ht="25.5" customHeight="1">
      <c r="A3" s="110" t="s">
        <v>32</v>
      </c>
      <c r="B3" s="110"/>
      <c r="C3" s="110"/>
      <c r="D3" s="110"/>
      <c r="E3" s="110"/>
      <c r="F3" s="110"/>
    </row>
    <row r="4" spans="1:6" ht="25.5" customHeight="1">
      <c r="A4" s="31" t="s">
        <v>20</v>
      </c>
      <c r="B4" s="25" t="s">
        <v>21</v>
      </c>
      <c r="C4" s="4" t="s">
        <v>1</v>
      </c>
      <c r="D4" s="8" t="s">
        <v>2</v>
      </c>
      <c r="E4" s="5" t="s">
        <v>3</v>
      </c>
      <c r="F4" s="5" t="s">
        <v>4</v>
      </c>
    </row>
    <row r="5" spans="1:11" ht="27.75" customHeight="1">
      <c r="A5" s="19" t="s">
        <v>72</v>
      </c>
      <c r="B5" s="27" t="s">
        <v>73</v>
      </c>
      <c r="C5" s="19" t="s">
        <v>107</v>
      </c>
      <c r="D5" s="42"/>
      <c r="E5" s="42"/>
      <c r="F5" s="33"/>
      <c r="G5" s="16"/>
      <c r="H5" s="16"/>
      <c r="I5" s="16"/>
      <c r="J5" s="16"/>
      <c r="K5" s="16"/>
    </row>
    <row r="6" spans="1:11" ht="27.75" customHeight="1">
      <c r="A6" s="19" t="s">
        <v>41</v>
      </c>
      <c r="B6" s="27" t="s">
        <v>118</v>
      </c>
      <c r="C6" s="14" t="s">
        <v>85</v>
      </c>
      <c r="D6" s="42">
        <v>121830</v>
      </c>
      <c r="E6" s="42"/>
      <c r="F6" s="33">
        <f aca="true" t="shared" si="0" ref="F6:F58">ROUND(D6*E6,0)</f>
        <v>0</v>
      </c>
      <c r="G6" s="16"/>
      <c r="H6" s="16"/>
      <c r="I6" s="16"/>
      <c r="J6" s="16"/>
      <c r="K6" s="16"/>
    </row>
    <row r="7" spans="1:11" ht="27.75" customHeight="1">
      <c r="A7" s="19" t="s">
        <v>33</v>
      </c>
      <c r="B7" s="61" t="s">
        <v>240</v>
      </c>
      <c r="C7" s="19" t="s">
        <v>85</v>
      </c>
      <c r="D7" s="42">
        <v>40033</v>
      </c>
      <c r="E7" s="42"/>
      <c r="F7" s="33">
        <f t="shared" si="0"/>
        <v>0</v>
      </c>
      <c r="G7" s="16"/>
      <c r="H7" s="16"/>
      <c r="I7" s="16"/>
      <c r="J7" s="16"/>
      <c r="K7" s="16"/>
    </row>
    <row r="8" spans="1:11" ht="27.75" customHeight="1">
      <c r="A8" s="19" t="s">
        <v>34</v>
      </c>
      <c r="B8" s="28" t="s">
        <v>86</v>
      </c>
      <c r="C8" s="19" t="s">
        <v>85</v>
      </c>
      <c r="D8" s="42">
        <v>40033</v>
      </c>
      <c r="E8" s="42"/>
      <c r="F8" s="33">
        <f t="shared" si="0"/>
        <v>0</v>
      </c>
      <c r="G8" s="16"/>
      <c r="H8" s="16"/>
      <c r="I8" s="16"/>
      <c r="J8" s="16"/>
      <c r="K8" s="16"/>
    </row>
    <row r="9" spans="1:11" ht="27.75" customHeight="1">
      <c r="A9" s="19" t="s">
        <v>74</v>
      </c>
      <c r="B9" s="28" t="s">
        <v>87</v>
      </c>
      <c r="C9" s="19" t="s">
        <v>107</v>
      </c>
      <c r="D9" s="42" t="s">
        <v>107</v>
      </c>
      <c r="E9" s="42"/>
      <c r="F9" s="33"/>
      <c r="G9" s="16"/>
      <c r="H9" s="16"/>
      <c r="I9" s="16"/>
      <c r="J9" s="16"/>
      <c r="K9" s="16"/>
    </row>
    <row r="10" spans="1:11" ht="27.75" customHeight="1">
      <c r="A10" s="68" t="s">
        <v>41</v>
      </c>
      <c r="B10" s="67" t="s">
        <v>253</v>
      </c>
      <c r="C10" s="68" t="s">
        <v>85</v>
      </c>
      <c r="D10" s="69">
        <v>39298</v>
      </c>
      <c r="E10" s="69"/>
      <c r="F10" s="70">
        <f t="shared" si="0"/>
        <v>0</v>
      </c>
      <c r="G10" s="16"/>
      <c r="H10" s="16"/>
      <c r="I10" s="16"/>
      <c r="J10" s="16"/>
      <c r="K10" s="16"/>
    </row>
    <row r="11" spans="1:11" ht="27.75" customHeight="1">
      <c r="A11" s="68" t="s">
        <v>42</v>
      </c>
      <c r="B11" s="67" t="s">
        <v>254</v>
      </c>
      <c r="C11" s="68" t="s">
        <v>85</v>
      </c>
      <c r="D11" s="69">
        <v>735</v>
      </c>
      <c r="E11" s="69"/>
      <c r="F11" s="70">
        <f t="shared" si="0"/>
        <v>0</v>
      </c>
      <c r="G11" s="16"/>
      <c r="H11" s="16"/>
      <c r="I11" s="16"/>
      <c r="J11" s="16"/>
      <c r="K11" s="16"/>
    </row>
    <row r="12" spans="1:11" ht="27.75" customHeight="1">
      <c r="A12" s="68" t="s">
        <v>35</v>
      </c>
      <c r="B12" s="67" t="s">
        <v>36</v>
      </c>
      <c r="C12" s="68" t="s">
        <v>107</v>
      </c>
      <c r="D12" s="69" t="s">
        <v>107</v>
      </c>
      <c r="E12" s="69"/>
      <c r="F12" s="70"/>
      <c r="G12" s="16"/>
      <c r="H12" s="16"/>
      <c r="I12" s="16"/>
      <c r="J12" s="16"/>
      <c r="K12" s="16"/>
    </row>
    <row r="13" spans="1:11" ht="27.75" customHeight="1">
      <c r="A13" s="68" t="s">
        <v>41</v>
      </c>
      <c r="B13" s="71" t="s">
        <v>283</v>
      </c>
      <c r="C13" s="68" t="s">
        <v>85</v>
      </c>
      <c r="D13" s="69">
        <v>22678</v>
      </c>
      <c r="E13" s="69"/>
      <c r="F13" s="70">
        <f t="shared" si="0"/>
        <v>0</v>
      </c>
      <c r="G13" s="16"/>
      <c r="H13" s="16"/>
      <c r="I13" s="16"/>
      <c r="J13" s="16"/>
      <c r="K13" s="16"/>
    </row>
    <row r="14" spans="1:11" ht="27.75" customHeight="1">
      <c r="A14" s="68" t="s">
        <v>42</v>
      </c>
      <c r="B14" s="71" t="s">
        <v>255</v>
      </c>
      <c r="C14" s="68" t="s">
        <v>85</v>
      </c>
      <c r="D14" s="69">
        <v>16620</v>
      </c>
      <c r="E14" s="69"/>
      <c r="F14" s="70">
        <f t="shared" si="0"/>
        <v>0</v>
      </c>
      <c r="G14" s="16"/>
      <c r="H14" s="16"/>
      <c r="I14" s="16"/>
      <c r="J14" s="16"/>
      <c r="K14" s="16"/>
    </row>
    <row r="15" spans="1:11" ht="27.75" customHeight="1">
      <c r="A15" s="68" t="s">
        <v>69</v>
      </c>
      <c r="B15" s="67" t="s">
        <v>256</v>
      </c>
      <c r="C15" s="68" t="s">
        <v>85</v>
      </c>
      <c r="D15" s="69">
        <v>735</v>
      </c>
      <c r="E15" s="69"/>
      <c r="F15" s="70">
        <f t="shared" si="0"/>
        <v>0</v>
      </c>
      <c r="G15" s="16"/>
      <c r="H15" s="16"/>
      <c r="I15" s="16"/>
      <c r="J15" s="16"/>
      <c r="K15" s="16"/>
    </row>
    <row r="16" spans="1:11" ht="27.75" customHeight="1">
      <c r="A16" s="68" t="s">
        <v>44</v>
      </c>
      <c r="B16" s="67" t="s">
        <v>241</v>
      </c>
      <c r="C16" s="68" t="s">
        <v>107</v>
      </c>
      <c r="D16" s="69" t="s">
        <v>107</v>
      </c>
      <c r="E16" s="69"/>
      <c r="F16" s="70"/>
      <c r="G16" s="16"/>
      <c r="H16" s="16"/>
      <c r="I16" s="16"/>
      <c r="J16" s="16"/>
      <c r="K16" s="16"/>
    </row>
    <row r="17" spans="1:11" ht="27.75" customHeight="1">
      <c r="A17" s="68" t="s">
        <v>41</v>
      </c>
      <c r="B17" s="67" t="s">
        <v>257</v>
      </c>
      <c r="C17" s="68" t="s">
        <v>85</v>
      </c>
      <c r="D17" s="69">
        <v>40033</v>
      </c>
      <c r="E17" s="69"/>
      <c r="F17" s="70">
        <f t="shared" si="0"/>
        <v>0</v>
      </c>
      <c r="G17" s="16"/>
      <c r="H17" s="16"/>
      <c r="I17" s="16"/>
      <c r="J17" s="16"/>
      <c r="K17" s="16"/>
    </row>
    <row r="18" spans="1:11" ht="27.75" customHeight="1">
      <c r="A18" s="19" t="s">
        <v>75</v>
      </c>
      <c r="B18" s="28" t="s">
        <v>119</v>
      </c>
      <c r="C18" s="19" t="s">
        <v>107</v>
      </c>
      <c r="D18" s="42" t="s">
        <v>107</v>
      </c>
      <c r="E18" s="42"/>
      <c r="F18" s="33"/>
      <c r="G18" s="16"/>
      <c r="H18" s="16"/>
      <c r="I18" s="16"/>
      <c r="J18" s="16"/>
      <c r="K18" s="16"/>
    </row>
    <row r="19" spans="1:11" ht="27.75" customHeight="1">
      <c r="A19" s="19" t="s">
        <v>41</v>
      </c>
      <c r="B19" s="28" t="s">
        <v>120</v>
      </c>
      <c r="C19" s="19" t="s">
        <v>43</v>
      </c>
      <c r="D19" s="42">
        <v>1317</v>
      </c>
      <c r="E19" s="42"/>
      <c r="F19" s="33">
        <f t="shared" si="0"/>
        <v>0</v>
      </c>
      <c r="G19" s="16"/>
      <c r="H19" s="16"/>
      <c r="I19" s="16"/>
      <c r="J19" s="16"/>
      <c r="K19" s="16"/>
    </row>
    <row r="20" spans="1:11" ht="27.75" customHeight="1">
      <c r="A20" s="19" t="s">
        <v>42</v>
      </c>
      <c r="B20" s="28" t="s">
        <v>121</v>
      </c>
      <c r="C20" s="19" t="s">
        <v>43</v>
      </c>
      <c r="D20" s="42">
        <v>2119</v>
      </c>
      <c r="E20" s="42"/>
      <c r="F20" s="33">
        <f t="shared" si="0"/>
        <v>0</v>
      </c>
      <c r="G20" s="16"/>
      <c r="H20" s="16"/>
      <c r="I20" s="16"/>
      <c r="J20" s="16"/>
      <c r="K20" s="16"/>
    </row>
    <row r="21" spans="1:11" ht="27.75" customHeight="1">
      <c r="A21" s="19" t="s">
        <v>69</v>
      </c>
      <c r="B21" s="28" t="s">
        <v>197</v>
      </c>
      <c r="C21" s="19" t="s">
        <v>43</v>
      </c>
      <c r="D21" s="42">
        <v>1144</v>
      </c>
      <c r="E21" s="42"/>
      <c r="F21" s="33">
        <f t="shared" si="0"/>
        <v>0</v>
      </c>
      <c r="G21" s="16"/>
      <c r="H21" s="16"/>
      <c r="I21" s="16"/>
      <c r="J21" s="16"/>
      <c r="K21" s="16"/>
    </row>
    <row r="22" spans="1:11" ht="27.75" customHeight="1">
      <c r="A22" s="19" t="s">
        <v>77</v>
      </c>
      <c r="B22" s="28" t="s">
        <v>198</v>
      </c>
      <c r="C22" s="19" t="s">
        <v>43</v>
      </c>
      <c r="D22" s="46">
        <v>1144</v>
      </c>
      <c r="E22" s="42"/>
      <c r="F22" s="33">
        <f t="shared" si="0"/>
        <v>0</v>
      </c>
      <c r="G22" s="16"/>
      <c r="H22" s="16"/>
      <c r="I22" s="16"/>
      <c r="J22" s="16"/>
      <c r="K22" s="16"/>
    </row>
    <row r="23" spans="1:11" ht="27.75" customHeight="1">
      <c r="A23" s="19" t="s">
        <v>122</v>
      </c>
      <c r="B23" s="28" t="s">
        <v>199</v>
      </c>
      <c r="C23" s="19" t="s">
        <v>107</v>
      </c>
      <c r="D23" s="42" t="s">
        <v>107</v>
      </c>
      <c r="E23" s="42"/>
      <c r="F23" s="33"/>
      <c r="G23" s="16"/>
      <c r="H23" s="16"/>
      <c r="I23" s="16"/>
      <c r="J23" s="16"/>
      <c r="K23" s="16"/>
    </row>
    <row r="24" spans="1:11" ht="27.75" customHeight="1">
      <c r="A24" s="19" t="s">
        <v>41</v>
      </c>
      <c r="B24" s="28" t="s">
        <v>200</v>
      </c>
      <c r="C24" s="19" t="s">
        <v>85</v>
      </c>
      <c r="D24" s="42">
        <v>4363</v>
      </c>
      <c r="E24" s="42"/>
      <c r="F24" s="33">
        <f t="shared" si="0"/>
        <v>0</v>
      </c>
      <c r="G24" s="16"/>
      <c r="H24" s="16"/>
      <c r="I24" s="16"/>
      <c r="J24" s="16"/>
      <c r="K24" s="16"/>
    </row>
    <row r="25" spans="1:11" ht="27.75" customHeight="1">
      <c r="A25" s="19" t="s">
        <v>42</v>
      </c>
      <c r="B25" s="28" t="s">
        <v>238</v>
      </c>
      <c r="C25" s="19" t="s">
        <v>85</v>
      </c>
      <c r="D25" s="42">
        <v>3614</v>
      </c>
      <c r="E25" s="42"/>
      <c r="F25" s="33">
        <f t="shared" si="0"/>
        <v>0</v>
      </c>
      <c r="G25" s="16"/>
      <c r="H25" s="16"/>
      <c r="I25" s="16"/>
      <c r="J25" s="16"/>
      <c r="K25" s="16"/>
    </row>
    <row r="26" spans="1:11" ht="27.75" customHeight="1">
      <c r="A26" s="68" t="s">
        <v>123</v>
      </c>
      <c r="B26" s="67" t="s">
        <v>242</v>
      </c>
      <c r="C26" s="68" t="s">
        <v>79</v>
      </c>
      <c r="D26" s="69">
        <v>229</v>
      </c>
      <c r="E26" s="69"/>
      <c r="F26" s="70">
        <f t="shared" si="0"/>
        <v>0</v>
      </c>
      <c r="G26" s="16"/>
      <c r="H26" s="16"/>
      <c r="I26" s="16"/>
      <c r="J26" s="16"/>
      <c r="K26" s="16"/>
    </row>
    <row r="27" spans="1:11" ht="27.75" customHeight="1">
      <c r="A27" s="68" t="s">
        <v>124</v>
      </c>
      <c r="B27" s="67" t="s">
        <v>125</v>
      </c>
      <c r="C27" s="68" t="s">
        <v>43</v>
      </c>
      <c r="D27" s="69">
        <v>770</v>
      </c>
      <c r="E27" s="69"/>
      <c r="F27" s="70">
        <f t="shared" si="0"/>
        <v>0</v>
      </c>
      <c r="G27" s="16"/>
      <c r="H27" s="16"/>
      <c r="I27" s="16"/>
      <c r="J27" s="16"/>
      <c r="K27" s="16"/>
    </row>
    <row r="28" spans="1:11" ht="27.75" customHeight="1">
      <c r="A28" s="68" t="s">
        <v>126</v>
      </c>
      <c r="B28" s="67" t="s">
        <v>127</v>
      </c>
      <c r="C28" s="68" t="s">
        <v>107</v>
      </c>
      <c r="D28" s="69" t="s">
        <v>107</v>
      </c>
      <c r="E28" s="69"/>
      <c r="F28" s="70"/>
      <c r="G28" s="16"/>
      <c r="H28" s="16"/>
      <c r="I28" s="16"/>
      <c r="J28" s="16"/>
      <c r="K28" s="16"/>
    </row>
    <row r="29" spans="1:11" ht="27.75" customHeight="1">
      <c r="A29" s="68" t="s">
        <v>41</v>
      </c>
      <c r="B29" s="67" t="s">
        <v>128</v>
      </c>
      <c r="C29" s="68" t="s">
        <v>43</v>
      </c>
      <c r="D29" s="69">
        <v>164.9</v>
      </c>
      <c r="E29" s="69"/>
      <c r="F29" s="70">
        <f t="shared" si="0"/>
        <v>0</v>
      </c>
      <c r="G29" s="16"/>
      <c r="H29" s="16"/>
      <c r="I29" s="16"/>
      <c r="J29" s="16"/>
      <c r="K29" s="16"/>
    </row>
    <row r="30" spans="1:11" ht="27.75" customHeight="1">
      <c r="A30" s="68" t="s">
        <v>42</v>
      </c>
      <c r="B30" s="67" t="s">
        <v>129</v>
      </c>
      <c r="C30" s="68" t="s">
        <v>43</v>
      </c>
      <c r="D30" s="69">
        <v>21.2</v>
      </c>
      <c r="E30" s="69"/>
      <c r="F30" s="70">
        <f t="shared" si="0"/>
        <v>0</v>
      </c>
      <c r="G30" s="16"/>
      <c r="H30" s="16"/>
      <c r="I30" s="16"/>
      <c r="J30" s="16"/>
      <c r="K30" s="16"/>
    </row>
    <row r="31" spans="1:11" ht="27.75" customHeight="1">
      <c r="A31" s="68" t="s">
        <v>69</v>
      </c>
      <c r="B31" s="67" t="s">
        <v>130</v>
      </c>
      <c r="C31" s="68" t="s">
        <v>43</v>
      </c>
      <c r="D31" s="69">
        <v>24.5</v>
      </c>
      <c r="E31" s="69"/>
      <c r="F31" s="70">
        <f t="shared" si="0"/>
        <v>0</v>
      </c>
      <c r="G31" s="16"/>
      <c r="H31" s="16"/>
      <c r="I31" s="16"/>
      <c r="J31" s="16"/>
      <c r="K31" s="16"/>
    </row>
    <row r="32" spans="1:11" ht="27.75" customHeight="1">
      <c r="A32" s="68" t="s">
        <v>77</v>
      </c>
      <c r="B32" s="76" t="s">
        <v>131</v>
      </c>
      <c r="C32" s="68" t="s">
        <v>43</v>
      </c>
      <c r="D32" s="69">
        <v>35.9</v>
      </c>
      <c r="E32" s="69"/>
      <c r="F32" s="70">
        <f t="shared" si="0"/>
        <v>0</v>
      </c>
      <c r="G32" s="16"/>
      <c r="H32" s="16"/>
      <c r="I32" s="16"/>
      <c r="J32" s="16"/>
      <c r="K32" s="16"/>
    </row>
    <row r="33" spans="1:11" ht="27.75" customHeight="1">
      <c r="A33" s="68" t="s">
        <v>78</v>
      </c>
      <c r="B33" s="67" t="s">
        <v>132</v>
      </c>
      <c r="C33" s="68" t="s">
        <v>43</v>
      </c>
      <c r="D33" s="69">
        <v>12.9</v>
      </c>
      <c r="E33" s="69"/>
      <c r="F33" s="70">
        <f t="shared" si="0"/>
        <v>0</v>
      </c>
      <c r="G33" s="16"/>
      <c r="H33" s="16"/>
      <c r="I33" s="16"/>
      <c r="J33" s="16"/>
      <c r="K33" s="16"/>
    </row>
    <row r="34" spans="1:11" ht="27.75" customHeight="1">
      <c r="A34" s="68" t="s">
        <v>133</v>
      </c>
      <c r="B34" s="67" t="s">
        <v>243</v>
      </c>
      <c r="C34" s="68" t="s">
        <v>43</v>
      </c>
      <c r="D34" s="69">
        <v>375</v>
      </c>
      <c r="E34" s="69"/>
      <c r="F34" s="70">
        <f t="shared" si="0"/>
        <v>0</v>
      </c>
      <c r="G34" s="16"/>
      <c r="H34" s="16"/>
      <c r="I34" s="16"/>
      <c r="J34" s="16"/>
      <c r="K34" s="16"/>
    </row>
    <row r="35" spans="1:11" ht="27.75" customHeight="1">
      <c r="A35" s="68" t="s">
        <v>134</v>
      </c>
      <c r="B35" s="67" t="s">
        <v>266</v>
      </c>
      <c r="C35" s="68" t="s">
        <v>43</v>
      </c>
      <c r="D35" s="74">
        <v>574</v>
      </c>
      <c r="E35" s="69"/>
      <c r="F35" s="70">
        <f t="shared" si="0"/>
        <v>0</v>
      </c>
      <c r="G35" s="16"/>
      <c r="H35" s="16"/>
      <c r="I35" s="16"/>
      <c r="J35" s="16"/>
      <c r="K35" s="16"/>
    </row>
    <row r="36" spans="1:11" ht="27.75" customHeight="1">
      <c r="A36" s="19" t="s">
        <v>135</v>
      </c>
      <c r="B36" s="28" t="s">
        <v>136</v>
      </c>
      <c r="C36" s="21" t="s">
        <v>107</v>
      </c>
      <c r="D36" s="46" t="s">
        <v>107</v>
      </c>
      <c r="E36" s="42"/>
      <c r="F36" s="33"/>
      <c r="G36" s="16"/>
      <c r="H36" s="16"/>
      <c r="I36" s="16"/>
      <c r="J36" s="16"/>
      <c r="K36" s="16"/>
    </row>
    <row r="37" spans="1:11" ht="27.75" customHeight="1">
      <c r="A37" s="19" t="s">
        <v>41</v>
      </c>
      <c r="B37" s="61" t="s">
        <v>244</v>
      </c>
      <c r="C37" s="14" t="s">
        <v>43</v>
      </c>
      <c r="D37" s="46">
        <v>266</v>
      </c>
      <c r="E37" s="69"/>
      <c r="F37" s="33">
        <f t="shared" si="0"/>
        <v>0</v>
      </c>
      <c r="G37" s="16"/>
      <c r="H37" s="16"/>
      <c r="I37" s="16"/>
      <c r="J37" s="16"/>
      <c r="K37" s="16"/>
    </row>
    <row r="38" spans="1:11" ht="27.75" customHeight="1">
      <c r="A38" s="19" t="s">
        <v>137</v>
      </c>
      <c r="B38" s="28" t="s">
        <v>138</v>
      </c>
      <c r="C38" s="21" t="s">
        <v>107</v>
      </c>
      <c r="D38" s="46" t="s">
        <v>107</v>
      </c>
      <c r="E38" s="42"/>
      <c r="F38" s="33"/>
      <c r="G38" s="16"/>
      <c r="H38" s="16"/>
      <c r="I38" s="16"/>
      <c r="J38" s="16"/>
      <c r="K38" s="16"/>
    </row>
    <row r="39" spans="1:11" ht="27.75" customHeight="1">
      <c r="A39" s="19" t="s">
        <v>41</v>
      </c>
      <c r="B39" s="28" t="s">
        <v>139</v>
      </c>
      <c r="C39" s="14" t="s">
        <v>79</v>
      </c>
      <c r="D39" s="46">
        <v>7</v>
      </c>
      <c r="E39" s="69"/>
      <c r="F39" s="33">
        <f t="shared" si="0"/>
        <v>0</v>
      </c>
      <c r="G39" s="16"/>
      <c r="H39" s="16"/>
      <c r="I39" s="16"/>
      <c r="J39" s="16"/>
      <c r="K39" s="16"/>
    </row>
    <row r="40" spans="1:11" ht="27.75" customHeight="1">
      <c r="A40" s="19" t="s">
        <v>42</v>
      </c>
      <c r="B40" s="28" t="s">
        <v>140</v>
      </c>
      <c r="C40" s="14" t="s">
        <v>79</v>
      </c>
      <c r="D40" s="46">
        <v>1</v>
      </c>
      <c r="E40" s="69"/>
      <c r="F40" s="33">
        <f t="shared" si="0"/>
        <v>0</v>
      </c>
      <c r="G40" s="16"/>
      <c r="H40" s="16"/>
      <c r="I40" s="16"/>
      <c r="J40" s="16"/>
      <c r="K40" s="16"/>
    </row>
    <row r="41" spans="1:11" ht="27.75" customHeight="1">
      <c r="A41" s="19" t="s">
        <v>69</v>
      </c>
      <c r="B41" s="28" t="s">
        <v>141</v>
      </c>
      <c r="C41" s="14" t="s">
        <v>79</v>
      </c>
      <c r="D41" s="46">
        <v>1</v>
      </c>
      <c r="E41" s="69"/>
      <c r="F41" s="33">
        <f t="shared" si="0"/>
        <v>0</v>
      </c>
      <c r="G41" s="16"/>
      <c r="H41" s="16"/>
      <c r="I41" s="16"/>
      <c r="J41" s="16"/>
      <c r="K41" s="16"/>
    </row>
    <row r="42" spans="1:11" ht="27.75" customHeight="1">
      <c r="A42" s="19" t="s">
        <v>77</v>
      </c>
      <c r="B42" s="28" t="s">
        <v>142</v>
      </c>
      <c r="C42" s="14" t="s">
        <v>79</v>
      </c>
      <c r="D42" s="46">
        <v>1</v>
      </c>
      <c r="E42" s="69"/>
      <c r="F42" s="33">
        <f t="shared" si="0"/>
        <v>0</v>
      </c>
      <c r="G42" s="16"/>
      <c r="H42" s="16"/>
      <c r="I42" s="16"/>
      <c r="J42" s="16"/>
      <c r="K42" s="16"/>
    </row>
    <row r="43" spans="1:11" ht="27.75" customHeight="1">
      <c r="A43" s="19" t="s">
        <v>78</v>
      </c>
      <c r="B43" s="28" t="s">
        <v>143</v>
      </c>
      <c r="C43" s="14" t="s">
        <v>79</v>
      </c>
      <c r="D43" s="46">
        <v>5</v>
      </c>
      <c r="E43" s="69"/>
      <c r="F43" s="33">
        <f t="shared" si="0"/>
        <v>0</v>
      </c>
      <c r="G43" s="16"/>
      <c r="H43" s="16"/>
      <c r="I43" s="16"/>
      <c r="J43" s="16"/>
      <c r="K43" s="16"/>
    </row>
    <row r="44" spans="1:11" ht="27.75" customHeight="1">
      <c r="A44" s="19" t="s">
        <v>133</v>
      </c>
      <c r="B44" s="28" t="s">
        <v>144</v>
      </c>
      <c r="C44" s="14" t="s">
        <v>79</v>
      </c>
      <c r="D44" s="46">
        <v>1</v>
      </c>
      <c r="E44" s="69"/>
      <c r="F44" s="33">
        <f t="shared" si="0"/>
        <v>0</v>
      </c>
      <c r="G44" s="16"/>
      <c r="H44" s="16"/>
      <c r="I44" s="16"/>
      <c r="J44" s="16"/>
      <c r="K44" s="16"/>
    </row>
    <row r="45" spans="1:11" ht="27.75" customHeight="1">
      <c r="A45" s="19" t="s">
        <v>134</v>
      </c>
      <c r="B45" s="28" t="s">
        <v>145</v>
      </c>
      <c r="C45" s="14" t="s">
        <v>79</v>
      </c>
      <c r="D45" s="46">
        <v>1</v>
      </c>
      <c r="E45" s="69"/>
      <c r="F45" s="33">
        <f t="shared" si="0"/>
        <v>0</v>
      </c>
      <c r="G45" s="16"/>
      <c r="H45" s="16"/>
      <c r="I45" s="16"/>
      <c r="J45" s="16"/>
      <c r="K45" s="16"/>
    </row>
    <row r="46" spans="1:11" ht="27.75" customHeight="1">
      <c r="A46" s="19" t="s">
        <v>146</v>
      </c>
      <c r="B46" s="28" t="s">
        <v>147</v>
      </c>
      <c r="C46" s="14" t="s">
        <v>79</v>
      </c>
      <c r="D46" s="46">
        <v>2</v>
      </c>
      <c r="E46" s="69"/>
      <c r="F46" s="33">
        <f t="shared" si="0"/>
        <v>0</v>
      </c>
      <c r="G46" s="16"/>
      <c r="H46" s="16"/>
      <c r="I46" s="16"/>
      <c r="J46" s="16"/>
      <c r="K46" s="16"/>
    </row>
    <row r="47" spans="1:11" ht="27.75" customHeight="1">
      <c r="A47" s="19" t="s">
        <v>148</v>
      </c>
      <c r="B47" s="28" t="s">
        <v>149</v>
      </c>
      <c r="C47" s="14" t="s">
        <v>107</v>
      </c>
      <c r="D47" s="46" t="s">
        <v>107</v>
      </c>
      <c r="E47" s="20"/>
      <c r="F47" s="33"/>
      <c r="G47" s="16"/>
      <c r="H47" s="16"/>
      <c r="I47" s="16"/>
      <c r="J47" s="16"/>
      <c r="K47" s="16"/>
    </row>
    <row r="48" spans="1:11" ht="27.75" customHeight="1">
      <c r="A48" s="19" t="s">
        <v>41</v>
      </c>
      <c r="B48" s="28" t="s">
        <v>150</v>
      </c>
      <c r="C48" s="14" t="s">
        <v>79</v>
      </c>
      <c r="D48" s="46">
        <v>8</v>
      </c>
      <c r="E48" s="69"/>
      <c r="F48" s="33">
        <f t="shared" si="0"/>
        <v>0</v>
      </c>
      <c r="G48" s="16"/>
      <c r="H48" s="16"/>
      <c r="I48" s="16"/>
      <c r="J48" s="16"/>
      <c r="K48" s="16"/>
    </row>
    <row r="49" spans="1:11" ht="27.75" customHeight="1">
      <c r="A49" s="19" t="s">
        <v>42</v>
      </c>
      <c r="B49" s="28" t="s">
        <v>151</v>
      </c>
      <c r="C49" s="14" t="s">
        <v>79</v>
      </c>
      <c r="D49" s="46">
        <v>3</v>
      </c>
      <c r="E49" s="69"/>
      <c r="F49" s="33">
        <f t="shared" si="0"/>
        <v>0</v>
      </c>
      <c r="G49" s="16"/>
      <c r="H49" s="16"/>
      <c r="I49" s="16"/>
      <c r="J49" s="16"/>
      <c r="K49" s="16"/>
    </row>
    <row r="50" spans="1:11" ht="27.75" customHeight="1">
      <c r="A50" s="19" t="s">
        <v>152</v>
      </c>
      <c r="B50" s="28" t="s">
        <v>201</v>
      </c>
      <c r="C50" s="14" t="s">
        <v>107</v>
      </c>
      <c r="D50" s="46" t="s">
        <v>107</v>
      </c>
      <c r="E50" s="20"/>
      <c r="F50" s="33"/>
      <c r="G50" s="16"/>
      <c r="H50" s="16"/>
      <c r="I50" s="16"/>
      <c r="J50" s="16"/>
      <c r="K50" s="16"/>
    </row>
    <row r="51" spans="1:11" ht="27.75" customHeight="1">
      <c r="A51" s="19" t="s">
        <v>41</v>
      </c>
      <c r="B51" s="28" t="s">
        <v>153</v>
      </c>
      <c r="C51" s="14" t="s">
        <v>79</v>
      </c>
      <c r="D51" s="46">
        <v>1</v>
      </c>
      <c r="E51" s="69"/>
      <c r="F51" s="33">
        <f t="shared" si="0"/>
        <v>0</v>
      </c>
      <c r="G51" s="16"/>
      <c r="H51" s="16"/>
      <c r="I51" s="16"/>
      <c r="J51" s="16"/>
      <c r="K51" s="16"/>
    </row>
    <row r="52" spans="1:11" ht="27.75" customHeight="1">
      <c r="A52" s="19" t="s">
        <v>42</v>
      </c>
      <c r="B52" s="28" t="s">
        <v>154</v>
      </c>
      <c r="C52" s="14" t="s">
        <v>79</v>
      </c>
      <c r="D52" s="46">
        <v>1</v>
      </c>
      <c r="E52" s="69"/>
      <c r="F52" s="33">
        <f t="shared" si="0"/>
        <v>0</v>
      </c>
      <c r="G52" s="16"/>
      <c r="H52" s="16"/>
      <c r="I52" s="16"/>
      <c r="J52" s="16"/>
      <c r="K52" s="16"/>
    </row>
    <row r="53" spans="1:11" ht="27.75" customHeight="1">
      <c r="A53" s="19" t="s">
        <v>69</v>
      </c>
      <c r="B53" s="28" t="s">
        <v>155</v>
      </c>
      <c r="C53" s="14" t="s">
        <v>79</v>
      </c>
      <c r="D53" s="46">
        <v>10</v>
      </c>
      <c r="E53" s="69"/>
      <c r="F53" s="33">
        <f t="shared" si="0"/>
        <v>0</v>
      </c>
      <c r="G53" s="16"/>
      <c r="H53" s="16"/>
      <c r="I53" s="16"/>
      <c r="J53" s="16"/>
      <c r="K53" s="16"/>
    </row>
    <row r="54" spans="1:11" ht="27.75" customHeight="1">
      <c r="A54" s="19" t="s">
        <v>156</v>
      </c>
      <c r="B54" s="28" t="s">
        <v>157</v>
      </c>
      <c r="C54" s="14" t="s">
        <v>107</v>
      </c>
      <c r="D54" s="46" t="s">
        <v>107</v>
      </c>
      <c r="E54" s="20"/>
      <c r="F54" s="33"/>
      <c r="G54" s="16"/>
      <c r="H54" s="16"/>
      <c r="I54" s="16"/>
      <c r="J54" s="16"/>
      <c r="K54" s="16"/>
    </row>
    <row r="55" spans="1:11" ht="27.75" customHeight="1">
      <c r="A55" s="19" t="s">
        <v>41</v>
      </c>
      <c r="B55" s="61" t="s">
        <v>245</v>
      </c>
      <c r="C55" s="14" t="s">
        <v>79</v>
      </c>
      <c r="D55" s="46">
        <v>37</v>
      </c>
      <c r="E55" s="69"/>
      <c r="F55" s="33">
        <f t="shared" si="0"/>
        <v>0</v>
      </c>
      <c r="G55" s="16"/>
      <c r="H55" s="16"/>
      <c r="I55" s="16"/>
      <c r="J55" s="16"/>
      <c r="K55" s="16"/>
    </row>
    <row r="56" spans="1:11" ht="27.75" customHeight="1">
      <c r="A56" s="19" t="s">
        <v>42</v>
      </c>
      <c r="B56" s="28" t="s">
        <v>158</v>
      </c>
      <c r="C56" s="14" t="s">
        <v>79</v>
      </c>
      <c r="D56" s="46">
        <v>8</v>
      </c>
      <c r="E56" s="69"/>
      <c r="F56" s="33">
        <f t="shared" si="0"/>
        <v>0</v>
      </c>
      <c r="G56" s="16"/>
      <c r="H56" s="16"/>
      <c r="I56" s="16"/>
      <c r="J56" s="16"/>
      <c r="K56" s="16"/>
    </row>
    <row r="57" spans="1:11" ht="27.75" customHeight="1">
      <c r="A57" s="68" t="s">
        <v>69</v>
      </c>
      <c r="B57" s="67" t="s">
        <v>258</v>
      </c>
      <c r="C57" s="77" t="s">
        <v>79</v>
      </c>
      <c r="D57" s="74">
        <v>1</v>
      </c>
      <c r="E57" s="69"/>
      <c r="F57" s="70">
        <f t="shared" si="0"/>
        <v>0</v>
      </c>
      <c r="G57" s="16"/>
      <c r="H57" s="16"/>
      <c r="I57" s="16"/>
      <c r="J57" s="16"/>
      <c r="K57" s="16"/>
    </row>
    <row r="58" spans="1:11" ht="27.75" customHeight="1">
      <c r="A58" s="68" t="s">
        <v>77</v>
      </c>
      <c r="B58" s="67" t="s">
        <v>267</v>
      </c>
      <c r="C58" s="77" t="s">
        <v>79</v>
      </c>
      <c r="D58" s="74">
        <v>1</v>
      </c>
      <c r="E58" s="69"/>
      <c r="F58" s="70">
        <f t="shared" si="0"/>
        <v>0</v>
      </c>
      <c r="G58" s="16"/>
      <c r="H58" s="16"/>
      <c r="I58" s="16"/>
      <c r="J58" s="16"/>
      <c r="K58" s="16"/>
    </row>
    <row r="59" spans="1:11" ht="27.75" customHeight="1">
      <c r="A59" s="19"/>
      <c r="B59" s="28"/>
      <c r="C59" s="21"/>
      <c r="D59" s="46"/>
      <c r="E59" s="42"/>
      <c r="F59" s="33"/>
      <c r="G59" s="16"/>
      <c r="H59" s="16"/>
      <c r="I59" s="16"/>
      <c r="J59" s="16"/>
      <c r="K59" s="16"/>
    </row>
    <row r="60" spans="1:6" ht="25.5" customHeight="1">
      <c r="A60" s="111" t="s">
        <v>37</v>
      </c>
      <c r="B60" s="111"/>
      <c r="C60" s="111"/>
      <c r="D60" s="107">
        <f>ROUND(SUM(F5:F59),0)</f>
        <v>0</v>
      </c>
      <c r="E60" s="107"/>
      <c r="F60" s="34" t="s">
        <v>38</v>
      </c>
    </row>
  </sheetData>
  <sheetProtection password="9D69" sheet="1"/>
  <protectedRanges>
    <protectedRange sqref="E6:E8 E10:E11 E13:E15 E17 E19:E22 E24 E25:E27 E29:E35 E37 E39 E40:E44 E45:E46 E48:E49 E51:E53 E55:E58" name="区域1"/>
  </protectedRanges>
  <mergeCells count="6">
    <mergeCell ref="A60:C60"/>
    <mergeCell ref="D60:E60"/>
    <mergeCell ref="A1:F1"/>
    <mergeCell ref="B2:D2"/>
    <mergeCell ref="E2:F2"/>
    <mergeCell ref="A3:F3"/>
  </mergeCells>
  <printOptions horizontalCentered="1"/>
  <pageMargins left="0.7" right="0.7" top="0.75" bottom="1.4583333333333333" header="0.3" footer="1.1458333333333333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view="pageLayout" zoomScale="115" zoomScalePageLayoutView="115" workbookViewId="0" topLeftCell="A49">
      <selection activeCell="D13" sqref="D13"/>
    </sheetView>
  </sheetViews>
  <sheetFormatPr defaultColWidth="9.00390625" defaultRowHeight="14.25"/>
  <cols>
    <col min="1" max="1" width="11.00390625" style="11" customWidth="1"/>
    <col min="2" max="2" width="29.00390625" style="0" customWidth="1"/>
    <col min="3" max="3" width="8.25390625" style="0" customWidth="1"/>
    <col min="4" max="4" width="10.625" style="49" customWidth="1"/>
    <col min="5" max="5" width="9.375" style="6" customWidth="1"/>
    <col min="6" max="6" width="13.875" style="6" customWidth="1"/>
    <col min="7" max="7" width="19.625" style="0" customWidth="1"/>
  </cols>
  <sheetData>
    <row r="1" spans="1:6" ht="36.75" customHeight="1">
      <c r="A1" s="100" t="s">
        <v>45</v>
      </c>
      <c r="B1" s="100"/>
      <c r="C1" s="100"/>
      <c r="D1" s="100"/>
      <c r="E1" s="100"/>
      <c r="F1" s="100"/>
    </row>
    <row r="2" spans="1:6" ht="30.75" customHeight="1">
      <c r="A2" s="17" t="s">
        <v>46</v>
      </c>
      <c r="B2" s="108" t="str">
        <f>'第100章'!B2</f>
        <v>顺义区顺平辅线俸伯桥改建工程 建设-移交（BT）</v>
      </c>
      <c r="C2" s="108"/>
      <c r="D2" s="108"/>
      <c r="E2" s="109" t="s">
        <v>47</v>
      </c>
      <c r="F2" s="109"/>
    </row>
    <row r="3" spans="1:6" ht="27.75" customHeight="1">
      <c r="A3" s="110" t="s">
        <v>55</v>
      </c>
      <c r="B3" s="110"/>
      <c r="C3" s="110"/>
      <c r="D3" s="110"/>
      <c r="E3" s="110"/>
      <c r="F3" s="110"/>
    </row>
    <row r="4" spans="1:6" ht="27.75" customHeight="1">
      <c r="A4" s="31" t="s">
        <v>48</v>
      </c>
      <c r="B4" s="4" t="s">
        <v>49</v>
      </c>
      <c r="C4" s="4" t="s">
        <v>50</v>
      </c>
      <c r="D4" s="47" t="s">
        <v>51</v>
      </c>
      <c r="E4" s="5" t="s">
        <v>52</v>
      </c>
      <c r="F4" s="5" t="s">
        <v>53</v>
      </c>
    </row>
    <row r="5" spans="1:11" ht="27.75" customHeight="1">
      <c r="A5" s="19" t="s">
        <v>202</v>
      </c>
      <c r="B5" s="57" t="s">
        <v>235</v>
      </c>
      <c r="C5" s="19" t="s">
        <v>107</v>
      </c>
      <c r="D5" s="48" t="s">
        <v>107</v>
      </c>
      <c r="E5" s="42"/>
      <c r="F5" s="33"/>
      <c r="G5" s="16"/>
      <c r="H5" s="16"/>
      <c r="I5" s="16"/>
      <c r="J5" s="16"/>
      <c r="K5" s="16"/>
    </row>
    <row r="6" spans="1:11" ht="27.75" customHeight="1">
      <c r="A6" s="19" t="s">
        <v>41</v>
      </c>
      <c r="B6" s="29" t="s">
        <v>203</v>
      </c>
      <c r="C6" s="19" t="s">
        <v>26</v>
      </c>
      <c r="D6" s="46">
        <v>1</v>
      </c>
      <c r="E6" s="78">
        <f>'暂估价表'!E6</f>
        <v>5795241</v>
      </c>
      <c r="F6" s="33">
        <f>ROUND(D6*E6,0)</f>
        <v>5795241</v>
      </c>
      <c r="G6" s="16"/>
      <c r="H6" s="16"/>
      <c r="I6" s="16"/>
      <c r="J6" s="16"/>
      <c r="K6" s="16"/>
    </row>
    <row r="7" spans="1:11" ht="27.75" customHeight="1">
      <c r="A7" s="19" t="s">
        <v>42</v>
      </c>
      <c r="B7" s="59" t="s">
        <v>234</v>
      </c>
      <c r="C7" s="19" t="s">
        <v>26</v>
      </c>
      <c r="D7" s="46">
        <v>1</v>
      </c>
      <c r="E7" s="78">
        <f>'暂估价表'!E7</f>
        <v>2626720</v>
      </c>
      <c r="F7" s="33">
        <f>ROUND(D7*E7,0)</f>
        <v>2626720</v>
      </c>
      <c r="G7" s="16"/>
      <c r="H7" s="16"/>
      <c r="I7" s="16"/>
      <c r="J7" s="16"/>
      <c r="K7" s="16"/>
    </row>
    <row r="8" spans="1:11" ht="27.75" customHeight="1">
      <c r="A8" s="19" t="s">
        <v>69</v>
      </c>
      <c r="B8" s="59" t="s">
        <v>204</v>
      </c>
      <c r="C8" s="19" t="s">
        <v>26</v>
      </c>
      <c r="D8" s="46">
        <v>1</v>
      </c>
      <c r="E8" s="78">
        <f>'暂估价表'!E8</f>
        <v>160800</v>
      </c>
      <c r="F8" s="33">
        <f>ROUND(D8*E8,0)</f>
        <v>160800</v>
      </c>
      <c r="G8" s="16"/>
      <c r="H8" s="16"/>
      <c r="I8" s="16"/>
      <c r="J8" s="16"/>
      <c r="K8" s="16"/>
    </row>
    <row r="9" spans="1:11" ht="27.75" customHeight="1">
      <c r="A9" s="19" t="s">
        <v>88</v>
      </c>
      <c r="B9" s="28" t="s">
        <v>159</v>
      </c>
      <c r="C9" s="19" t="s">
        <v>89</v>
      </c>
      <c r="D9" s="48">
        <v>1352200</v>
      </c>
      <c r="E9" s="42"/>
      <c r="F9" s="33">
        <f aca="true" t="shared" si="0" ref="F9:F39">ROUND(D9*E9,0)</f>
        <v>0</v>
      </c>
      <c r="G9" s="16"/>
      <c r="H9" s="16"/>
      <c r="I9" s="16"/>
      <c r="J9" s="16"/>
      <c r="K9" s="16"/>
    </row>
    <row r="10" spans="1:11" ht="27.75" customHeight="1">
      <c r="A10" s="19" t="s">
        <v>90</v>
      </c>
      <c r="B10" s="29" t="s">
        <v>91</v>
      </c>
      <c r="C10" s="19" t="s">
        <v>89</v>
      </c>
      <c r="D10" s="48">
        <v>590622</v>
      </c>
      <c r="E10" s="42"/>
      <c r="F10" s="33">
        <f t="shared" si="0"/>
        <v>0</v>
      </c>
      <c r="G10" s="16"/>
      <c r="H10" s="16"/>
      <c r="I10" s="16"/>
      <c r="J10" s="16"/>
      <c r="K10" s="16"/>
    </row>
    <row r="11" spans="1:11" ht="27.75" customHeight="1">
      <c r="A11" s="19" t="s">
        <v>92</v>
      </c>
      <c r="B11" s="29" t="s">
        <v>93</v>
      </c>
      <c r="C11" s="19" t="s">
        <v>89</v>
      </c>
      <c r="D11" s="48">
        <v>3206385</v>
      </c>
      <c r="E11" s="42"/>
      <c r="F11" s="33">
        <f t="shared" si="0"/>
        <v>0</v>
      </c>
      <c r="G11" s="16"/>
      <c r="H11" s="16"/>
      <c r="I11" s="16"/>
      <c r="J11" s="16"/>
      <c r="K11" s="16"/>
    </row>
    <row r="12" spans="1:11" ht="27.75" customHeight="1">
      <c r="A12" s="19" t="s">
        <v>160</v>
      </c>
      <c r="B12" s="29" t="s">
        <v>83</v>
      </c>
      <c r="C12" s="19" t="s">
        <v>81</v>
      </c>
      <c r="D12" s="48">
        <v>15414</v>
      </c>
      <c r="E12" s="42"/>
      <c r="F12" s="33">
        <f t="shared" si="0"/>
        <v>0</v>
      </c>
      <c r="G12" s="16"/>
      <c r="H12" s="16"/>
      <c r="I12" s="16"/>
      <c r="J12" s="16"/>
      <c r="K12" s="16"/>
    </row>
    <row r="13" spans="1:11" ht="27.75" customHeight="1">
      <c r="A13" s="19" t="s">
        <v>94</v>
      </c>
      <c r="B13" s="29" t="s">
        <v>95</v>
      </c>
      <c r="C13" s="19" t="s">
        <v>107</v>
      </c>
      <c r="D13" s="48" t="s">
        <v>107</v>
      </c>
      <c r="E13" s="42"/>
      <c r="F13" s="33"/>
      <c r="G13" s="16"/>
      <c r="H13" s="16"/>
      <c r="I13" s="16"/>
      <c r="J13" s="16"/>
      <c r="K13" s="16"/>
    </row>
    <row r="14" spans="1:11" ht="27.75" customHeight="1">
      <c r="A14" s="19" t="s">
        <v>41</v>
      </c>
      <c r="B14" s="63" t="s">
        <v>259</v>
      </c>
      <c r="C14" s="19" t="s">
        <v>43</v>
      </c>
      <c r="D14" s="48">
        <v>3826</v>
      </c>
      <c r="E14" s="42"/>
      <c r="F14" s="33">
        <f t="shared" si="0"/>
        <v>0</v>
      </c>
      <c r="G14" s="16"/>
      <c r="H14" s="16"/>
      <c r="I14" s="16"/>
      <c r="J14" s="16"/>
      <c r="K14" s="16"/>
    </row>
    <row r="15" spans="1:11" ht="27.75" customHeight="1">
      <c r="A15" s="19" t="s">
        <v>42</v>
      </c>
      <c r="B15" s="63" t="s">
        <v>247</v>
      </c>
      <c r="C15" s="19" t="s">
        <v>43</v>
      </c>
      <c r="D15" s="48">
        <v>3874</v>
      </c>
      <c r="E15" s="42"/>
      <c r="F15" s="33">
        <f t="shared" si="0"/>
        <v>0</v>
      </c>
      <c r="G15" s="16"/>
      <c r="H15" s="16"/>
      <c r="I15" s="16"/>
      <c r="J15" s="16"/>
      <c r="K15" s="16"/>
    </row>
    <row r="16" spans="1:11" ht="27.75" customHeight="1">
      <c r="A16" s="19" t="s">
        <v>161</v>
      </c>
      <c r="B16" s="28" t="s">
        <v>162</v>
      </c>
      <c r="C16" s="19" t="s">
        <v>107</v>
      </c>
      <c r="D16" s="48" t="s">
        <v>107</v>
      </c>
      <c r="E16" s="42"/>
      <c r="F16" s="33"/>
      <c r="G16" s="16"/>
      <c r="H16" s="16"/>
      <c r="I16" s="16"/>
      <c r="J16" s="16"/>
      <c r="K16" s="16"/>
    </row>
    <row r="17" spans="1:11" ht="27.75" customHeight="1">
      <c r="A17" s="19" t="s">
        <v>41</v>
      </c>
      <c r="B17" s="29" t="s">
        <v>163</v>
      </c>
      <c r="C17" s="19" t="s">
        <v>81</v>
      </c>
      <c r="D17" s="48">
        <v>4397</v>
      </c>
      <c r="E17" s="42"/>
      <c r="F17" s="33">
        <f t="shared" si="0"/>
        <v>0</v>
      </c>
      <c r="G17" s="16"/>
      <c r="H17" s="16"/>
      <c r="I17" s="16"/>
      <c r="J17" s="16"/>
      <c r="K17" s="16"/>
    </row>
    <row r="18" spans="1:11" ht="27.75" customHeight="1">
      <c r="A18" s="19" t="s">
        <v>96</v>
      </c>
      <c r="B18" s="29" t="s">
        <v>164</v>
      </c>
      <c r="C18" s="19" t="s">
        <v>107</v>
      </c>
      <c r="D18" s="48" t="s">
        <v>107</v>
      </c>
      <c r="E18" s="42"/>
      <c r="F18" s="33"/>
      <c r="G18" s="16"/>
      <c r="H18" s="16"/>
      <c r="I18" s="16"/>
      <c r="J18" s="16"/>
      <c r="K18" s="16"/>
    </row>
    <row r="19" spans="1:11" ht="27.75" customHeight="1">
      <c r="A19" s="19" t="s">
        <v>41</v>
      </c>
      <c r="B19" s="29" t="s">
        <v>165</v>
      </c>
      <c r="C19" s="19" t="s">
        <v>81</v>
      </c>
      <c r="D19" s="48">
        <v>1779</v>
      </c>
      <c r="E19" s="42"/>
      <c r="F19" s="33">
        <f t="shared" si="0"/>
        <v>0</v>
      </c>
      <c r="G19" s="16"/>
      <c r="H19" s="16"/>
      <c r="I19" s="16"/>
      <c r="J19" s="16"/>
      <c r="K19" s="16"/>
    </row>
    <row r="20" spans="1:11" ht="27.75" customHeight="1">
      <c r="A20" s="19" t="s">
        <v>42</v>
      </c>
      <c r="B20" s="29" t="s">
        <v>166</v>
      </c>
      <c r="C20" s="19" t="s">
        <v>81</v>
      </c>
      <c r="D20" s="48">
        <v>145</v>
      </c>
      <c r="E20" s="42"/>
      <c r="F20" s="33">
        <f t="shared" si="0"/>
        <v>0</v>
      </c>
      <c r="G20" s="16"/>
      <c r="H20" s="16"/>
      <c r="I20" s="16"/>
      <c r="J20" s="16"/>
      <c r="K20" s="16"/>
    </row>
    <row r="21" spans="1:11" ht="27.75" customHeight="1">
      <c r="A21" s="19" t="s">
        <v>69</v>
      </c>
      <c r="B21" s="29" t="s">
        <v>167</v>
      </c>
      <c r="C21" s="19" t="s">
        <v>81</v>
      </c>
      <c r="D21" s="48">
        <v>80</v>
      </c>
      <c r="E21" s="42"/>
      <c r="F21" s="33">
        <f t="shared" si="0"/>
        <v>0</v>
      </c>
      <c r="G21" s="16"/>
      <c r="H21" s="16"/>
      <c r="I21" s="16"/>
      <c r="J21" s="16"/>
      <c r="K21" s="16"/>
    </row>
    <row r="22" spans="1:11" ht="27.75" customHeight="1">
      <c r="A22" s="19" t="s">
        <v>77</v>
      </c>
      <c r="B22" s="29" t="s">
        <v>168</v>
      </c>
      <c r="C22" s="19" t="s">
        <v>81</v>
      </c>
      <c r="D22" s="48">
        <v>69</v>
      </c>
      <c r="E22" s="42"/>
      <c r="F22" s="33">
        <f t="shared" si="0"/>
        <v>0</v>
      </c>
      <c r="G22" s="16"/>
      <c r="H22" s="16"/>
      <c r="I22" s="16"/>
      <c r="J22" s="16"/>
      <c r="K22" s="16"/>
    </row>
    <row r="23" spans="1:11" ht="27.75" customHeight="1">
      <c r="A23" s="19" t="s">
        <v>97</v>
      </c>
      <c r="B23" s="29" t="s">
        <v>98</v>
      </c>
      <c r="C23" s="19" t="s">
        <v>107</v>
      </c>
      <c r="D23" s="48" t="s">
        <v>107</v>
      </c>
      <c r="E23" s="42"/>
      <c r="F23" s="33"/>
      <c r="G23" s="16"/>
      <c r="H23" s="16"/>
      <c r="I23" s="16"/>
      <c r="J23" s="16"/>
      <c r="K23" s="16"/>
    </row>
    <row r="24" spans="1:11" ht="27.75" customHeight="1">
      <c r="A24" s="19" t="s">
        <v>41</v>
      </c>
      <c r="B24" s="29" t="s">
        <v>169</v>
      </c>
      <c r="C24" s="19" t="s">
        <v>81</v>
      </c>
      <c r="D24" s="48">
        <v>134</v>
      </c>
      <c r="E24" s="42"/>
      <c r="F24" s="33">
        <f t="shared" si="0"/>
        <v>0</v>
      </c>
      <c r="G24" s="16"/>
      <c r="H24" s="16"/>
      <c r="I24" s="16"/>
      <c r="J24" s="16"/>
      <c r="K24" s="16"/>
    </row>
    <row r="25" spans="1:11" ht="27.75" customHeight="1">
      <c r="A25" s="19" t="s">
        <v>99</v>
      </c>
      <c r="B25" s="29" t="s">
        <v>100</v>
      </c>
      <c r="C25" s="19" t="s">
        <v>107</v>
      </c>
      <c r="D25" s="48" t="s">
        <v>107</v>
      </c>
      <c r="E25" s="42"/>
      <c r="F25" s="33"/>
      <c r="G25" s="16"/>
      <c r="H25" s="16"/>
      <c r="I25" s="16"/>
      <c r="J25" s="16"/>
      <c r="K25" s="16"/>
    </row>
    <row r="26" spans="1:11" ht="27.75" customHeight="1">
      <c r="A26" s="19" t="s">
        <v>41</v>
      </c>
      <c r="B26" s="29" t="s">
        <v>170</v>
      </c>
      <c r="C26" s="19" t="s">
        <v>43</v>
      </c>
      <c r="D26" s="48">
        <v>910</v>
      </c>
      <c r="E26" s="42"/>
      <c r="F26" s="33">
        <f t="shared" si="0"/>
        <v>0</v>
      </c>
      <c r="G26" s="16"/>
      <c r="H26" s="16"/>
      <c r="I26" s="16"/>
      <c r="J26" s="16"/>
      <c r="K26" s="16"/>
    </row>
    <row r="27" spans="1:11" ht="27.75" customHeight="1">
      <c r="A27" s="19" t="s">
        <v>42</v>
      </c>
      <c r="B27" s="29" t="s">
        <v>171</v>
      </c>
      <c r="C27" s="19" t="s">
        <v>43</v>
      </c>
      <c r="D27" s="48">
        <v>910</v>
      </c>
      <c r="E27" s="42"/>
      <c r="F27" s="33">
        <f t="shared" si="0"/>
        <v>0</v>
      </c>
      <c r="G27" s="16"/>
      <c r="H27" s="16"/>
      <c r="I27" s="16"/>
      <c r="J27" s="16"/>
      <c r="K27" s="16"/>
    </row>
    <row r="28" spans="1:11" ht="27.75" customHeight="1">
      <c r="A28" s="19" t="s">
        <v>69</v>
      </c>
      <c r="B28" s="29" t="s">
        <v>172</v>
      </c>
      <c r="C28" s="19" t="s">
        <v>173</v>
      </c>
      <c r="D28" s="48">
        <v>4</v>
      </c>
      <c r="E28" s="42"/>
      <c r="F28" s="33">
        <f t="shared" si="0"/>
        <v>0</v>
      </c>
      <c r="G28" s="16"/>
      <c r="H28" s="16"/>
      <c r="I28" s="16"/>
      <c r="J28" s="16"/>
      <c r="K28" s="16"/>
    </row>
    <row r="29" spans="1:11" ht="27.75" customHeight="1">
      <c r="A29" s="19" t="s">
        <v>174</v>
      </c>
      <c r="B29" s="29" t="s">
        <v>175</v>
      </c>
      <c r="C29" s="19" t="s">
        <v>89</v>
      </c>
      <c r="D29" s="48">
        <v>499795</v>
      </c>
      <c r="E29" s="42"/>
      <c r="F29" s="33">
        <f t="shared" si="0"/>
        <v>0</v>
      </c>
      <c r="G29" s="16"/>
      <c r="H29" s="16"/>
      <c r="I29" s="16"/>
      <c r="J29" s="16"/>
      <c r="K29" s="16"/>
    </row>
    <row r="30" spans="1:11" ht="27.75" customHeight="1">
      <c r="A30" s="19" t="s">
        <v>176</v>
      </c>
      <c r="B30" s="29" t="s">
        <v>177</v>
      </c>
      <c r="C30" s="19" t="s">
        <v>107</v>
      </c>
      <c r="D30" s="48" t="s">
        <v>107</v>
      </c>
      <c r="E30" s="42"/>
      <c r="F30" s="33"/>
      <c r="G30" s="16"/>
      <c r="H30" s="16"/>
      <c r="I30" s="16"/>
      <c r="J30" s="16"/>
      <c r="K30" s="16"/>
    </row>
    <row r="31" spans="1:11" ht="27.75" customHeight="1">
      <c r="A31" s="19" t="s">
        <v>41</v>
      </c>
      <c r="B31" s="29" t="s">
        <v>178</v>
      </c>
      <c r="C31" s="19" t="s">
        <v>81</v>
      </c>
      <c r="D31" s="48">
        <v>17996</v>
      </c>
      <c r="E31" s="42"/>
      <c r="F31" s="33">
        <f t="shared" si="0"/>
        <v>0</v>
      </c>
      <c r="G31" s="16"/>
      <c r="H31" s="16"/>
      <c r="I31" s="16"/>
      <c r="J31" s="16"/>
      <c r="K31" s="16"/>
    </row>
    <row r="32" spans="1:11" s="85" customFormat="1" ht="27.75" customHeight="1">
      <c r="A32" s="79" t="s">
        <v>268</v>
      </c>
      <c r="B32" s="80" t="s">
        <v>246</v>
      </c>
      <c r="C32" s="79" t="s">
        <v>107</v>
      </c>
      <c r="D32" s="81" t="s">
        <v>107</v>
      </c>
      <c r="E32" s="82"/>
      <c r="F32" s="83"/>
      <c r="G32" s="84"/>
      <c r="H32" s="84"/>
      <c r="I32" s="84"/>
      <c r="J32" s="84"/>
      <c r="K32" s="84"/>
    </row>
    <row r="33" spans="1:11" s="85" customFormat="1" ht="27.75" customHeight="1">
      <c r="A33" s="79" t="s">
        <v>41</v>
      </c>
      <c r="B33" s="86" t="s">
        <v>279</v>
      </c>
      <c r="C33" s="79" t="s">
        <v>81</v>
      </c>
      <c r="D33" s="81">
        <v>24</v>
      </c>
      <c r="E33" s="82"/>
      <c r="F33" s="83">
        <f t="shared" si="0"/>
        <v>0</v>
      </c>
      <c r="G33" s="84"/>
      <c r="H33" s="84"/>
      <c r="I33" s="84"/>
      <c r="J33" s="84"/>
      <c r="K33" s="84"/>
    </row>
    <row r="34" spans="1:11" ht="27.75" customHeight="1">
      <c r="A34" s="68" t="s">
        <v>179</v>
      </c>
      <c r="B34" s="72" t="s">
        <v>260</v>
      </c>
      <c r="C34" s="68" t="s">
        <v>81</v>
      </c>
      <c r="D34" s="73">
        <v>1056</v>
      </c>
      <c r="E34" s="69"/>
      <c r="F34" s="70">
        <f t="shared" si="0"/>
        <v>0</v>
      </c>
      <c r="G34" s="16"/>
      <c r="H34" s="16"/>
      <c r="I34" s="16"/>
      <c r="J34" s="16"/>
      <c r="K34" s="16"/>
    </row>
    <row r="35" spans="1:11" ht="27.75" customHeight="1">
      <c r="A35" s="68" t="s">
        <v>180</v>
      </c>
      <c r="B35" s="72" t="s">
        <v>181</v>
      </c>
      <c r="C35" s="68" t="s">
        <v>107</v>
      </c>
      <c r="D35" s="73" t="s">
        <v>107</v>
      </c>
      <c r="E35" s="69"/>
      <c r="F35" s="70"/>
      <c r="G35" s="16"/>
      <c r="H35" s="16"/>
      <c r="I35" s="16"/>
      <c r="J35" s="16"/>
      <c r="K35" s="16"/>
    </row>
    <row r="36" spans="1:11" ht="27.75" customHeight="1">
      <c r="A36" s="68" t="s">
        <v>41</v>
      </c>
      <c r="B36" s="67" t="s">
        <v>262</v>
      </c>
      <c r="C36" s="68" t="s">
        <v>85</v>
      </c>
      <c r="D36" s="73">
        <v>14561</v>
      </c>
      <c r="E36" s="69"/>
      <c r="F36" s="70">
        <f t="shared" si="0"/>
        <v>0</v>
      </c>
      <c r="G36" s="16"/>
      <c r="H36" s="16"/>
      <c r="I36" s="16"/>
      <c r="J36" s="16"/>
      <c r="K36" s="16"/>
    </row>
    <row r="37" spans="1:11" ht="27.75" customHeight="1">
      <c r="A37" s="68" t="s">
        <v>42</v>
      </c>
      <c r="B37" s="72" t="s">
        <v>269</v>
      </c>
      <c r="C37" s="68" t="s">
        <v>85</v>
      </c>
      <c r="D37" s="73">
        <v>13261</v>
      </c>
      <c r="E37" s="69"/>
      <c r="F37" s="70">
        <f t="shared" si="0"/>
        <v>0</v>
      </c>
      <c r="G37" s="16"/>
      <c r="H37" s="16"/>
      <c r="I37" s="16"/>
      <c r="J37" s="16"/>
      <c r="K37" s="16"/>
    </row>
    <row r="38" spans="1:11" ht="27.75" customHeight="1">
      <c r="A38" s="68" t="s">
        <v>69</v>
      </c>
      <c r="B38" s="67" t="s">
        <v>261</v>
      </c>
      <c r="C38" s="68" t="s">
        <v>85</v>
      </c>
      <c r="D38" s="73">
        <v>1300</v>
      </c>
      <c r="E38" s="69"/>
      <c r="F38" s="70">
        <f t="shared" si="0"/>
        <v>0</v>
      </c>
      <c r="G38" s="16"/>
      <c r="H38" s="16"/>
      <c r="I38" s="16"/>
      <c r="J38" s="16"/>
      <c r="K38" s="16"/>
    </row>
    <row r="39" spans="1:11" ht="27.75" customHeight="1">
      <c r="A39" s="68" t="s">
        <v>77</v>
      </c>
      <c r="B39" s="72" t="s">
        <v>263</v>
      </c>
      <c r="C39" s="68" t="s">
        <v>85</v>
      </c>
      <c r="D39" s="73">
        <v>14561</v>
      </c>
      <c r="E39" s="69"/>
      <c r="F39" s="70">
        <f t="shared" si="0"/>
        <v>0</v>
      </c>
      <c r="G39" s="16"/>
      <c r="H39" s="16"/>
      <c r="I39" s="16"/>
      <c r="J39" s="16"/>
      <c r="K39" s="16"/>
    </row>
    <row r="40" spans="1:11" ht="27.75" customHeight="1">
      <c r="A40" s="68" t="s">
        <v>101</v>
      </c>
      <c r="B40" s="72" t="s">
        <v>102</v>
      </c>
      <c r="C40" s="68" t="s">
        <v>107</v>
      </c>
      <c r="D40" s="73" t="s">
        <v>107</v>
      </c>
      <c r="E40" s="74"/>
      <c r="F40" s="70"/>
      <c r="G40" s="16"/>
      <c r="H40" s="16"/>
      <c r="I40" s="16"/>
      <c r="J40" s="16"/>
      <c r="K40" s="16"/>
    </row>
    <row r="41" spans="1:11" ht="27.75" customHeight="1">
      <c r="A41" s="68" t="s">
        <v>41</v>
      </c>
      <c r="B41" s="67" t="s">
        <v>270</v>
      </c>
      <c r="C41" s="68" t="s">
        <v>85</v>
      </c>
      <c r="D41" s="73">
        <v>18142</v>
      </c>
      <c r="E41" s="69"/>
      <c r="F41" s="70">
        <f>ROUND(D41*E41,0)</f>
        <v>0</v>
      </c>
      <c r="G41" s="16"/>
      <c r="H41" s="16"/>
      <c r="I41" s="16"/>
      <c r="J41" s="16"/>
      <c r="K41" s="16"/>
    </row>
    <row r="42" spans="1:11" ht="27.75" customHeight="1">
      <c r="A42" s="68" t="s">
        <v>103</v>
      </c>
      <c r="B42" s="72" t="s">
        <v>264</v>
      </c>
      <c r="C42" s="68" t="s">
        <v>85</v>
      </c>
      <c r="D42" s="73">
        <v>24042</v>
      </c>
      <c r="E42" s="75"/>
      <c r="F42" s="70">
        <f>ROUND(D42*E42,0)</f>
        <v>0</v>
      </c>
      <c r="G42" s="16"/>
      <c r="H42" s="16"/>
      <c r="I42" s="16"/>
      <c r="J42" s="16"/>
      <c r="K42" s="16"/>
    </row>
    <row r="43" spans="1:11" ht="27.75" customHeight="1">
      <c r="A43" s="19" t="s">
        <v>182</v>
      </c>
      <c r="B43" s="29" t="s">
        <v>183</v>
      </c>
      <c r="C43" s="19" t="s">
        <v>107</v>
      </c>
      <c r="D43" s="48" t="s">
        <v>107</v>
      </c>
      <c r="E43" s="42"/>
      <c r="F43" s="33"/>
      <c r="G43" s="16"/>
      <c r="H43" s="16"/>
      <c r="I43" s="16"/>
      <c r="J43" s="16"/>
      <c r="K43" s="16"/>
    </row>
    <row r="44" spans="1:11" ht="27.75" customHeight="1">
      <c r="A44" s="19" t="s">
        <v>41</v>
      </c>
      <c r="B44" s="29" t="s">
        <v>184</v>
      </c>
      <c r="C44" s="19" t="s">
        <v>43</v>
      </c>
      <c r="D44" s="48">
        <v>910</v>
      </c>
      <c r="E44" s="42"/>
      <c r="F44" s="33">
        <f aca="true" t="shared" si="1" ref="F44:F54">ROUND(D44*E44,0)</f>
        <v>0</v>
      </c>
      <c r="G44" s="16"/>
      <c r="H44" s="16"/>
      <c r="I44" s="16"/>
      <c r="J44" s="16"/>
      <c r="K44" s="16"/>
    </row>
    <row r="45" spans="1:11" ht="27.75" customHeight="1">
      <c r="A45" s="87" t="s">
        <v>42</v>
      </c>
      <c r="B45" s="88" t="s">
        <v>280</v>
      </c>
      <c r="C45" s="87" t="s">
        <v>85</v>
      </c>
      <c r="D45" s="89">
        <v>3140</v>
      </c>
      <c r="E45" s="90"/>
      <c r="F45" s="91">
        <f t="shared" si="1"/>
        <v>0</v>
      </c>
      <c r="G45" s="16"/>
      <c r="H45" s="16"/>
      <c r="I45" s="16"/>
      <c r="J45" s="16"/>
      <c r="K45" s="16"/>
    </row>
    <row r="46" spans="1:11" ht="27.75" customHeight="1">
      <c r="A46" s="19" t="s">
        <v>185</v>
      </c>
      <c r="B46" s="29" t="s">
        <v>186</v>
      </c>
      <c r="C46" s="19" t="s">
        <v>107</v>
      </c>
      <c r="D46" s="46" t="s">
        <v>107</v>
      </c>
      <c r="E46" s="42"/>
      <c r="F46" s="33"/>
      <c r="G46" s="16"/>
      <c r="H46" s="16"/>
      <c r="I46" s="16"/>
      <c r="J46" s="16"/>
      <c r="K46" s="16"/>
    </row>
    <row r="47" spans="1:11" ht="27.75" customHeight="1">
      <c r="A47" s="87" t="s">
        <v>41</v>
      </c>
      <c r="B47" s="92" t="s">
        <v>187</v>
      </c>
      <c r="C47" s="87" t="s">
        <v>76</v>
      </c>
      <c r="D47" s="93">
        <v>22</v>
      </c>
      <c r="E47" s="94"/>
      <c r="F47" s="91">
        <f t="shared" si="1"/>
        <v>0</v>
      </c>
      <c r="G47" s="16"/>
      <c r="H47" s="16"/>
      <c r="I47" s="16"/>
      <c r="J47" s="16"/>
      <c r="K47" s="16"/>
    </row>
    <row r="48" spans="1:11" ht="27.75" customHeight="1">
      <c r="A48" s="79" t="s">
        <v>42</v>
      </c>
      <c r="B48" s="86" t="s">
        <v>281</v>
      </c>
      <c r="C48" s="87" t="s">
        <v>278</v>
      </c>
      <c r="D48" s="93">
        <v>88</v>
      </c>
      <c r="E48" s="94"/>
      <c r="F48" s="91">
        <f t="shared" si="1"/>
        <v>0</v>
      </c>
      <c r="G48" s="16"/>
      <c r="H48" s="16"/>
      <c r="I48" s="16"/>
      <c r="J48" s="16"/>
      <c r="K48" s="16"/>
    </row>
    <row r="49" spans="1:11" ht="27.75" customHeight="1">
      <c r="A49" s="19" t="s">
        <v>188</v>
      </c>
      <c r="B49" s="29" t="s">
        <v>189</v>
      </c>
      <c r="C49" s="19" t="s">
        <v>107</v>
      </c>
      <c r="D49" s="46" t="s">
        <v>107</v>
      </c>
      <c r="E49" s="42"/>
      <c r="F49" s="33"/>
      <c r="G49" s="16"/>
      <c r="H49" s="16"/>
      <c r="I49" s="16"/>
      <c r="J49" s="16"/>
      <c r="K49" s="16"/>
    </row>
    <row r="50" spans="1:11" ht="27.75" customHeight="1">
      <c r="A50" s="68" t="s">
        <v>41</v>
      </c>
      <c r="B50" s="72" t="s">
        <v>248</v>
      </c>
      <c r="C50" s="68" t="s">
        <v>76</v>
      </c>
      <c r="D50" s="74">
        <v>6</v>
      </c>
      <c r="E50" s="69"/>
      <c r="F50" s="70">
        <f t="shared" si="1"/>
        <v>0</v>
      </c>
      <c r="G50" s="16"/>
      <c r="H50" s="16"/>
      <c r="I50" s="16"/>
      <c r="J50" s="16"/>
      <c r="K50" s="16"/>
    </row>
    <row r="51" spans="1:11" ht="27.75" customHeight="1">
      <c r="A51" s="68" t="s">
        <v>42</v>
      </c>
      <c r="B51" s="72" t="s">
        <v>249</v>
      </c>
      <c r="C51" s="68" t="s">
        <v>76</v>
      </c>
      <c r="D51" s="74">
        <v>12</v>
      </c>
      <c r="E51" s="69"/>
      <c r="F51" s="70">
        <f t="shared" si="1"/>
        <v>0</v>
      </c>
      <c r="G51" s="16"/>
      <c r="H51" s="16"/>
      <c r="I51" s="16"/>
      <c r="J51" s="16"/>
      <c r="K51" s="16"/>
    </row>
    <row r="52" spans="1:11" ht="27.75" customHeight="1">
      <c r="A52" s="68" t="s">
        <v>104</v>
      </c>
      <c r="B52" s="72" t="s">
        <v>105</v>
      </c>
      <c r="C52" s="68" t="s">
        <v>107</v>
      </c>
      <c r="D52" s="74" t="s">
        <v>107</v>
      </c>
      <c r="E52" s="69"/>
      <c r="F52" s="70"/>
      <c r="G52" s="16"/>
      <c r="H52" s="16"/>
      <c r="I52" s="16"/>
      <c r="J52" s="16"/>
      <c r="K52" s="16"/>
    </row>
    <row r="53" spans="1:11" ht="27.75" customHeight="1">
      <c r="A53" s="68" t="s">
        <v>41</v>
      </c>
      <c r="B53" s="72" t="s">
        <v>190</v>
      </c>
      <c r="C53" s="68" t="s">
        <v>43</v>
      </c>
      <c r="D53" s="73">
        <v>80</v>
      </c>
      <c r="E53" s="69"/>
      <c r="F53" s="70">
        <f t="shared" si="1"/>
        <v>0</v>
      </c>
      <c r="G53" s="16"/>
      <c r="H53" s="16"/>
      <c r="I53" s="16"/>
      <c r="J53" s="16"/>
      <c r="K53" s="16"/>
    </row>
    <row r="54" spans="1:11" ht="27.75" customHeight="1">
      <c r="A54" s="68" t="s">
        <v>42</v>
      </c>
      <c r="B54" s="72" t="s">
        <v>191</v>
      </c>
      <c r="C54" s="68" t="s">
        <v>43</v>
      </c>
      <c r="D54" s="73">
        <v>120</v>
      </c>
      <c r="E54" s="69"/>
      <c r="F54" s="70">
        <f t="shared" si="1"/>
        <v>0</v>
      </c>
      <c r="G54" s="16"/>
      <c r="H54" s="16"/>
      <c r="I54" s="16"/>
      <c r="J54" s="16"/>
      <c r="K54" s="16"/>
    </row>
    <row r="55" spans="1:11" ht="27.75" customHeight="1">
      <c r="A55" s="19"/>
      <c r="B55" s="29"/>
      <c r="C55" s="19"/>
      <c r="D55" s="48"/>
      <c r="E55" s="42"/>
      <c r="F55" s="33"/>
      <c r="G55" s="16"/>
      <c r="H55" s="16"/>
      <c r="I55" s="16"/>
      <c r="J55" s="16"/>
      <c r="K55" s="16"/>
    </row>
    <row r="56" spans="1:6" ht="27.75" customHeight="1">
      <c r="A56" s="112" t="s">
        <v>56</v>
      </c>
      <c r="B56" s="112"/>
      <c r="C56" s="112"/>
      <c r="D56" s="113">
        <f>ROUND(SUM(F5:F55),0)</f>
        <v>8582761</v>
      </c>
      <c r="E56" s="114"/>
      <c r="F56" s="32" t="s">
        <v>54</v>
      </c>
    </row>
  </sheetData>
  <sheetProtection password="9D69" sheet="1"/>
  <protectedRanges>
    <protectedRange sqref="E9:E12 E14:E15 E17 E19:E21 E22 E24 E26:E29 E31 E33 E33:E34 E33:E34 E34 E36:E38 E39 E41:E42 E44 E44:E45 E44:E45 E45 E47:E48 E50:E51 E53:E54" name="区域1"/>
  </protectedRanges>
  <mergeCells count="6">
    <mergeCell ref="A56:C56"/>
    <mergeCell ref="D56:E56"/>
    <mergeCell ref="A1:F1"/>
    <mergeCell ref="B2:D2"/>
    <mergeCell ref="E2:F2"/>
    <mergeCell ref="A3:F3"/>
  </mergeCells>
  <printOptions horizontalCentered="1"/>
  <pageMargins left="0.7" right="0.7" top="0.75" bottom="1.8854166666666667" header="0.3" footer="1.53125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view="pageLayout" zoomScale="96" zoomScalePageLayoutView="96" workbookViewId="0" topLeftCell="A2">
      <selection activeCell="E10" sqref="E10"/>
    </sheetView>
  </sheetViews>
  <sheetFormatPr defaultColWidth="9.00390625" defaultRowHeight="14.25"/>
  <cols>
    <col min="1" max="1" width="11.00390625" style="11" customWidth="1"/>
    <col min="2" max="2" width="29.00390625" style="0" customWidth="1"/>
    <col min="3" max="3" width="8.25390625" style="0" customWidth="1"/>
    <col min="4" max="4" width="8.50390625" style="49" customWidth="1"/>
    <col min="5" max="6" width="12.75390625" style="6" customWidth="1"/>
    <col min="7" max="7" width="19.625" style="0" customWidth="1"/>
  </cols>
  <sheetData>
    <row r="1" spans="1:6" ht="36.75" customHeight="1">
      <c r="A1" s="100" t="s">
        <v>0</v>
      </c>
      <c r="B1" s="100"/>
      <c r="C1" s="100"/>
      <c r="D1" s="100"/>
      <c r="E1" s="100"/>
      <c r="F1" s="100"/>
    </row>
    <row r="2" spans="1:6" ht="30.75" customHeight="1">
      <c r="A2" s="17" t="s">
        <v>16</v>
      </c>
      <c r="B2" s="108" t="str">
        <f>'第100章'!B2</f>
        <v>顺义区顺平辅线俸伯桥改建工程 建设-移交（BT）</v>
      </c>
      <c r="C2" s="108"/>
      <c r="D2" s="108"/>
      <c r="E2" s="109" t="s">
        <v>7</v>
      </c>
      <c r="F2" s="109"/>
    </row>
    <row r="3" spans="1:6" ht="27.75" customHeight="1">
      <c r="A3" s="115" t="s">
        <v>213</v>
      </c>
      <c r="B3" s="110"/>
      <c r="C3" s="110"/>
      <c r="D3" s="110"/>
      <c r="E3" s="110"/>
      <c r="F3" s="110"/>
    </row>
    <row r="4" spans="1:6" ht="27.75" customHeight="1">
      <c r="A4" s="31" t="s">
        <v>20</v>
      </c>
      <c r="B4" s="4" t="s">
        <v>21</v>
      </c>
      <c r="C4" s="4" t="s">
        <v>1</v>
      </c>
      <c r="D4" s="47" t="s">
        <v>2</v>
      </c>
      <c r="E4" s="5" t="s">
        <v>3</v>
      </c>
      <c r="F4" s="5" t="s">
        <v>4</v>
      </c>
    </row>
    <row r="5" spans="1:11" ht="27.75" customHeight="1">
      <c r="A5" s="19" t="s">
        <v>215</v>
      </c>
      <c r="B5" s="29" t="s">
        <v>216</v>
      </c>
      <c r="C5" s="19" t="s">
        <v>26</v>
      </c>
      <c r="D5" s="55">
        <v>1</v>
      </c>
      <c r="E5" s="55">
        <f>'暂估价表'!E9</f>
        <v>3457325</v>
      </c>
      <c r="F5" s="33">
        <f>ROUND(D5*E5,0)</f>
        <v>3457325</v>
      </c>
      <c r="G5" s="16"/>
      <c r="H5" s="16"/>
      <c r="I5" s="16"/>
      <c r="J5" s="16"/>
      <c r="K5" s="16"/>
    </row>
    <row r="6" spans="1:11" ht="27.75" customHeight="1">
      <c r="A6" s="19" t="s">
        <v>217</v>
      </c>
      <c r="B6" s="57" t="s">
        <v>232</v>
      </c>
      <c r="C6" s="19" t="s">
        <v>26</v>
      </c>
      <c r="D6" s="55">
        <v>1</v>
      </c>
      <c r="E6" s="55">
        <f>'暂估价表'!E10</f>
        <v>416806</v>
      </c>
      <c r="F6" s="33">
        <f>ROUND(D6*E6,0)</f>
        <v>416806</v>
      </c>
      <c r="G6" s="16"/>
      <c r="H6" s="16"/>
      <c r="I6" s="16"/>
      <c r="J6" s="16"/>
      <c r="K6" s="16"/>
    </row>
    <row r="7" spans="1:11" ht="27.75" customHeight="1">
      <c r="A7" s="19"/>
      <c r="B7" s="29"/>
      <c r="C7" s="19"/>
      <c r="D7" s="48"/>
      <c r="E7" s="42"/>
      <c r="F7" s="33"/>
      <c r="G7" s="16"/>
      <c r="H7" s="16"/>
      <c r="I7" s="16"/>
      <c r="J7" s="16"/>
      <c r="K7" s="16"/>
    </row>
    <row r="8" spans="1:11" ht="27.75" customHeight="1">
      <c r="A8" s="19"/>
      <c r="B8" s="29"/>
      <c r="C8" s="19"/>
      <c r="D8" s="48"/>
      <c r="E8" s="42"/>
      <c r="F8" s="33"/>
      <c r="G8" s="16"/>
      <c r="H8" s="16"/>
      <c r="I8" s="16"/>
      <c r="J8" s="16"/>
      <c r="K8" s="16"/>
    </row>
    <row r="9" spans="1:11" ht="27.75" customHeight="1">
      <c r="A9" s="19"/>
      <c r="B9" s="29"/>
      <c r="C9" s="19"/>
      <c r="D9" s="46"/>
      <c r="E9" s="42"/>
      <c r="F9" s="33"/>
      <c r="G9" s="16"/>
      <c r="H9" s="16"/>
      <c r="I9" s="16"/>
      <c r="J9" s="16"/>
      <c r="K9" s="16"/>
    </row>
    <row r="10" spans="1:11" ht="27.75" customHeight="1">
      <c r="A10" s="19"/>
      <c r="B10" s="29"/>
      <c r="C10" s="19"/>
      <c r="D10" s="46"/>
      <c r="E10" s="42"/>
      <c r="F10" s="33"/>
      <c r="G10" s="16"/>
      <c r="H10" s="16"/>
      <c r="I10" s="16"/>
      <c r="J10" s="16"/>
      <c r="K10" s="16"/>
    </row>
    <row r="11" spans="1:11" ht="27.75" customHeight="1">
      <c r="A11" s="19"/>
      <c r="B11" s="29"/>
      <c r="C11" s="19"/>
      <c r="D11" s="46"/>
      <c r="E11" s="42"/>
      <c r="F11" s="33"/>
      <c r="G11" s="16"/>
      <c r="H11" s="16"/>
      <c r="I11" s="16"/>
      <c r="J11" s="16"/>
      <c r="K11" s="16"/>
    </row>
    <row r="12" spans="1:11" ht="27.75" customHeight="1">
      <c r="A12" s="19"/>
      <c r="B12" s="29"/>
      <c r="C12" s="19"/>
      <c r="D12" s="46"/>
      <c r="E12" s="42"/>
      <c r="F12" s="33"/>
      <c r="G12" s="16"/>
      <c r="H12" s="16"/>
      <c r="I12" s="16"/>
      <c r="J12" s="16"/>
      <c r="K12" s="16"/>
    </row>
    <row r="13" spans="1:11" ht="27.75" customHeight="1">
      <c r="A13" s="19"/>
      <c r="B13" s="29"/>
      <c r="C13" s="19"/>
      <c r="D13" s="46"/>
      <c r="E13" s="42"/>
      <c r="F13" s="33"/>
      <c r="G13" s="16"/>
      <c r="H13" s="16"/>
      <c r="I13" s="16"/>
      <c r="J13" s="16"/>
      <c r="K13" s="16"/>
    </row>
    <row r="14" spans="1:11" ht="27.75" customHeight="1">
      <c r="A14" s="19"/>
      <c r="B14" s="29"/>
      <c r="C14" s="19"/>
      <c r="D14" s="48"/>
      <c r="E14" s="42"/>
      <c r="F14" s="33"/>
      <c r="G14" s="16"/>
      <c r="H14" s="16"/>
      <c r="I14" s="16"/>
      <c r="J14" s="16"/>
      <c r="K14" s="16"/>
    </row>
    <row r="15" spans="1:6" ht="27.75" customHeight="1">
      <c r="A15" s="116" t="s">
        <v>214</v>
      </c>
      <c r="B15" s="112"/>
      <c r="C15" s="112"/>
      <c r="D15" s="113">
        <f>ROUND(SUM(F5:F14),0)</f>
        <v>3874131</v>
      </c>
      <c r="E15" s="114"/>
      <c r="F15" s="32" t="s">
        <v>17</v>
      </c>
    </row>
  </sheetData>
  <sheetProtection password="9D69" sheet="1"/>
  <mergeCells count="6">
    <mergeCell ref="A1:F1"/>
    <mergeCell ref="B2:D2"/>
    <mergeCell ref="E2:F2"/>
    <mergeCell ref="A3:F3"/>
    <mergeCell ref="A15:C15"/>
    <mergeCell ref="D15:E15"/>
  </mergeCells>
  <printOptions horizontalCentered="1"/>
  <pageMargins left="0.22786458333333334" right="0.29296875" top="0.7378472222222222" bottom="1.8854166666666667" header="0.3" footer="1.53125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view="pageLayout" zoomScale="96" zoomScalePageLayoutView="96" workbookViewId="0" topLeftCell="A2">
      <selection activeCell="E13" sqref="E13"/>
    </sheetView>
  </sheetViews>
  <sheetFormatPr defaultColWidth="9.00390625" defaultRowHeight="14.25"/>
  <cols>
    <col min="1" max="1" width="11.00390625" style="11" customWidth="1"/>
    <col min="2" max="2" width="29.00390625" style="0" customWidth="1"/>
    <col min="3" max="3" width="8.25390625" style="0" customWidth="1"/>
    <col min="4" max="4" width="8.50390625" style="49" customWidth="1"/>
    <col min="5" max="6" width="12.75390625" style="6" customWidth="1"/>
    <col min="7" max="7" width="19.625" style="0" customWidth="1"/>
  </cols>
  <sheetData>
    <row r="1" spans="1:6" ht="36.75" customHeight="1">
      <c r="A1" s="100" t="s">
        <v>0</v>
      </c>
      <c r="B1" s="100"/>
      <c r="C1" s="100"/>
      <c r="D1" s="100"/>
      <c r="E1" s="100"/>
      <c r="F1" s="100"/>
    </row>
    <row r="2" spans="1:6" ht="30.75" customHeight="1">
      <c r="A2" s="17" t="s">
        <v>16</v>
      </c>
      <c r="B2" s="108" t="str">
        <f>'第100章'!B2</f>
        <v>顺义区顺平辅线俸伯桥改建工程 建设-移交（BT）</v>
      </c>
      <c r="C2" s="108"/>
      <c r="D2" s="108"/>
      <c r="E2" s="109" t="s">
        <v>7</v>
      </c>
      <c r="F2" s="109"/>
    </row>
    <row r="3" spans="1:6" ht="27.75" customHeight="1">
      <c r="A3" s="117" t="s">
        <v>218</v>
      </c>
      <c r="B3" s="110"/>
      <c r="C3" s="110"/>
      <c r="D3" s="110"/>
      <c r="E3" s="110"/>
      <c r="F3" s="110"/>
    </row>
    <row r="4" spans="1:6" ht="27.75" customHeight="1">
      <c r="A4" s="31" t="s">
        <v>20</v>
      </c>
      <c r="B4" s="4" t="s">
        <v>21</v>
      </c>
      <c r="C4" s="4" t="s">
        <v>1</v>
      </c>
      <c r="D4" s="47" t="s">
        <v>2</v>
      </c>
      <c r="E4" s="5" t="s">
        <v>3</v>
      </c>
      <c r="F4" s="5" t="s">
        <v>4</v>
      </c>
    </row>
    <row r="5" spans="1:11" ht="27.75" customHeight="1">
      <c r="A5" s="56" t="s">
        <v>219</v>
      </c>
      <c r="B5" s="57" t="s">
        <v>220</v>
      </c>
      <c r="C5" s="19" t="s">
        <v>26</v>
      </c>
      <c r="D5" s="55">
        <v>1</v>
      </c>
      <c r="E5" s="55">
        <f>'暂估价表'!E11</f>
        <v>1035814</v>
      </c>
      <c r="F5" s="33">
        <f>ROUND(D5*E5,0)</f>
        <v>1035814</v>
      </c>
      <c r="G5" s="16"/>
      <c r="H5" s="16"/>
      <c r="I5" s="16"/>
      <c r="J5" s="16"/>
      <c r="K5" s="16"/>
    </row>
    <row r="6" spans="1:11" ht="27.75" customHeight="1">
      <c r="A6" s="19"/>
      <c r="B6" s="29"/>
      <c r="C6" s="19"/>
      <c r="D6" s="55"/>
      <c r="E6" s="55"/>
      <c r="F6" s="33"/>
      <c r="G6" s="16"/>
      <c r="H6" s="16"/>
      <c r="I6" s="16"/>
      <c r="J6" s="16"/>
      <c r="K6" s="16"/>
    </row>
    <row r="7" spans="1:11" ht="27.75" customHeight="1">
      <c r="A7" s="19"/>
      <c r="B7" s="29"/>
      <c r="C7" s="19"/>
      <c r="D7" s="48"/>
      <c r="E7" s="42"/>
      <c r="F7" s="33"/>
      <c r="G7" s="16"/>
      <c r="H7" s="16"/>
      <c r="I7" s="16"/>
      <c r="J7" s="16"/>
      <c r="K7" s="16"/>
    </row>
    <row r="8" spans="1:11" ht="27.75" customHeight="1">
      <c r="A8" s="19"/>
      <c r="B8" s="29"/>
      <c r="C8" s="19"/>
      <c r="D8" s="48"/>
      <c r="E8" s="42"/>
      <c r="F8" s="33"/>
      <c r="G8" s="16"/>
      <c r="H8" s="16"/>
      <c r="I8" s="16"/>
      <c r="J8" s="16"/>
      <c r="K8" s="16"/>
    </row>
    <row r="9" spans="1:11" ht="27.75" customHeight="1">
      <c r="A9" s="19"/>
      <c r="B9" s="29"/>
      <c r="C9" s="19"/>
      <c r="D9" s="46"/>
      <c r="E9" s="42"/>
      <c r="F9" s="33"/>
      <c r="G9" s="16"/>
      <c r="H9" s="16"/>
      <c r="I9" s="16"/>
      <c r="J9" s="16"/>
      <c r="K9" s="16"/>
    </row>
    <row r="10" spans="1:11" ht="27.75" customHeight="1">
      <c r="A10" s="19"/>
      <c r="B10" s="29"/>
      <c r="C10" s="19"/>
      <c r="D10" s="46"/>
      <c r="E10" s="42"/>
      <c r="F10" s="33"/>
      <c r="G10" s="16"/>
      <c r="H10" s="16"/>
      <c r="I10" s="16"/>
      <c r="J10" s="16"/>
      <c r="K10" s="16"/>
    </row>
    <row r="11" spans="1:11" ht="27.75" customHeight="1">
      <c r="A11" s="19"/>
      <c r="B11" s="29"/>
      <c r="C11" s="19"/>
      <c r="D11" s="46"/>
      <c r="E11" s="42"/>
      <c r="F11" s="33"/>
      <c r="G11" s="16"/>
      <c r="H11" s="16"/>
      <c r="I11" s="16"/>
      <c r="J11" s="16"/>
      <c r="K11" s="16"/>
    </row>
    <row r="12" spans="1:11" ht="27.75" customHeight="1">
      <c r="A12" s="19"/>
      <c r="B12" s="29"/>
      <c r="C12" s="19"/>
      <c r="D12" s="46"/>
      <c r="E12" s="42"/>
      <c r="F12" s="33"/>
      <c r="G12" s="16"/>
      <c r="H12" s="16"/>
      <c r="I12" s="16"/>
      <c r="J12" s="16"/>
      <c r="K12" s="16"/>
    </row>
    <row r="13" spans="1:11" ht="27.75" customHeight="1">
      <c r="A13" s="19"/>
      <c r="B13" s="29"/>
      <c r="C13" s="19"/>
      <c r="D13" s="46"/>
      <c r="E13" s="42"/>
      <c r="F13" s="33"/>
      <c r="G13" s="16"/>
      <c r="H13" s="16"/>
      <c r="I13" s="16"/>
      <c r="J13" s="16"/>
      <c r="K13" s="16"/>
    </row>
    <row r="14" spans="1:11" ht="27.75" customHeight="1">
      <c r="A14" s="19"/>
      <c r="B14" s="29"/>
      <c r="C14" s="19"/>
      <c r="D14" s="48"/>
      <c r="E14" s="42"/>
      <c r="F14" s="33"/>
      <c r="G14" s="16"/>
      <c r="H14" s="16"/>
      <c r="I14" s="16"/>
      <c r="J14" s="16"/>
      <c r="K14" s="16"/>
    </row>
    <row r="15" spans="1:6" ht="27.75" customHeight="1">
      <c r="A15" s="116" t="s">
        <v>214</v>
      </c>
      <c r="B15" s="112"/>
      <c r="C15" s="112"/>
      <c r="D15" s="113">
        <f>ROUND(SUM(F5:F14),0)</f>
        <v>1035814</v>
      </c>
      <c r="E15" s="114"/>
      <c r="F15" s="32" t="s">
        <v>17</v>
      </c>
    </row>
  </sheetData>
  <sheetProtection password="9D69" sheet="1"/>
  <mergeCells count="6">
    <mergeCell ref="A1:F1"/>
    <mergeCell ref="B2:D2"/>
    <mergeCell ref="E2:F2"/>
    <mergeCell ref="A3:F3"/>
    <mergeCell ref="A15:C15"/>
    <mergeCell ref="D15:E15"/>
  </mergeCells>
  <printOptions horizontalCentered="1"/>
  <pageMargins left="0.5099826388888888" right="0.7" top="0.75" bottom="1.8854166666666667" header="0.3" footer="1.53125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I7" sqref="I7"/>
    </sheetView>
  </sheetViews>
  <sheetFormatPr defaultColWidth="9.00390625" defaultRowHeight="30" customHeight="1"/>
  <cols>
    <col min="1" max="1" width="9.625" style="0" customWidth="1"/>
    <col min="2" max="2" width="31.375" style="0" customWidth="1"/>
    <col min="3" max="4" width="8.875" style="0" customWidth="1"/>
    <col min="5" max="6" width="11.25390625" style="0" customWidth="1"/>
  </cols>
  <sheetData>
    <row r="1" spans="1:6" ht="30" customHeight="1">
      <c r="A1" s="130" t="s">
        <v>273</v>
      </c>
      <c r="B1" s="131"/>
      <c r="C1" s="131"/>
      <c r="D1" s="131"/>
      <c r="E1" s="131"/>
      <c r="F1" s="131"/>
    </row>
    <row r="2" spans="1:6" ht="30" customHeight="1">
      <c r="A2" s="54" t="s">
        <v>194</v>
      </c>
      <c r="B2" s="121" t="str">
        <f>'第100章'!B2</f>
        <v>顺义区顺平辅线俸伯桥改建工程 建设-移交（BT）</v>
      </c>
      <c r="C2" s="122"/>
      <c r="D2" s="122"/>
      <c r="E2" s="123" t="s">
        <v>206</v>
      </c>
      <c r="F2" s="123"/>
    </row>
    <row r="3" spans="1:6" ht="30" customHeight="1">
      <c r="A3" s="118" t="s">
        <v>272</v>
      </c>
      <c r="B3" s="119"/>
      <c r="C3" s="119"/>
      <c r="D3" s="119"/>
      <c r="E3" s="119"/>
      <c r="F3" s="120"/>
    </row>
    <row r="4" spans="1:6" ht="30" customHeight="1">
      <c r="A4" s="51" t="s">
        <v>207</v>
      </c>
      <c r="B4" s="51" t="s">
        <v>208</v>
      </c>
      <c r="C4" s="51" t="s">
        <v>209</v>
      </c>
      <c r="D4" s="51" t="s">
        <v>212</v>
      </c>
      <c r="E4" s="51" t="s">
        <v>210</v>
      </c>
      <c r="F4" s="52" t="s">
        <v>211</v>
      </c>
    </row>
    <row r="5" spans="1:6" ht="30" customHeight="1">
      <c r="A5" s="19" t="str">
        <f>'第400章'!A5</f>
        <v>401-3</v>
      </c>
      <c r="B5" s="19" t="str">
        <f>'第400章'!B5</f>
        <v>地铁15号线监测防护（暂估价）</v>
      </c>
      <c r="C5" s="19">
        <f>'第400章'!C5</f>
      </c>
      <c r="D5" s="19">
        <f>'第400章'!D5</f>
      </c>
      <c r="E5" s="19"/>
      <c r="F5" s="19"/>
    </row>
    <row r="6" spans="1:6" ht="30" customHeight="1">
      <c r="A6" s="19" t="str">
        <f>'第400章'!A6</f>
        <v>-a</v>
      </c>
      <c r="B6" s="19" t="str">
        <f>'第400章'!B6</f>
        <v>地铁15号线施工监测费</v>
      </c>
      <c r="C6" s="19" t="str">
        <f>'第400章'!C6</f>
        <v>总额</v>
      </c>
      <c r="D6" s="19">
        <f>'第400章'!D6</f>
        <v>1</v>
      </c>
      <c r="E6" s="19">
        <v>5795241</v>
      </c>
      <c r="F6" s="19">
        <f>'第400章'!F6</f>
        <v>5795241</v>
      </c>
    </row>
    <row r="7" spans="1:6" ht="30" customHeight="1">
      <c r="A7" s="19" t="str">
        <f>'第400章'!A7</f>
        <v>-b</v>
      </c>
      <c r="B7" s="19" t="str">
        <f>'第400章'!B7</f>
        <v>地铁15号线设施监护费</v>
      </c>
      <c r="C7" s="19" t="str">
        <f>'第400章'!C7</f>
        <v>总额</v>
      </c>
      <c r="D7" s="19">
        <f>'第400章'!D7</f>
        <v>1</v>
      </c>
      <c r="E7" s="19">
        <v>2626720</v>
      </c>
      <c r="F7" s="19">
        <f>'第400章'!F7</f>
        <v>2626720</v>
      </c>
    </row>
    <row r="8" spans="1:6" ht="30" customHeight="1">
      <c r="A8" s="19" t="str">
        <f>'第400章'!A8</f>
        <v>-c</v>
      </c>
      <c r="B8" s="19" t="str">
        <f>'第400章'!B8</f>
        <v>地铁15号线轨道防护费</v>
      </c>
      <c r="C8" s="19" t="str">
        <f>'第400章'!C8</f>
        <v>总额</v>
      </c>
      <c r="D8" s="19">
        <f>'第400章'!D8</f>
        <v>1</v>
      </c>
      <c r="E8" s="19">
        <v>160800</v>
      </c>
      <c r="F8" s="19">
        <f>'第400章'!F8</f>
        <v>160800</v>
      </c>
    </row>
    <row r="9" spans="1:6" ht="30" customHeight="1">
      <c r="A9" s="53" t="str">
        <f>'第600章'!A5</f>
        <v>600-1</v>
      </c>
      <c r="B9" s="53" t="str">
        <f>'第600章'!B5</f>
        <v>交通工程（暂估价）</v>
      </c>
      <c r="C9" s="53" t="str">
        <f>'第600章'!C5</f>
        <v>总额</v>
      </c>
      <c r="D9" s="53">
        <f>'第600章'!D5</f>
        <v>1</v>
      </c>
      <c r="E9" s="55">
        <v>3457325</v>
      </c>
      <c r="F9" s="53">
        <f>'第600章'!F5</f>
        <v>3457325</v>
      </c>
    </row>
    <row r="10" spans="1:6" ht="30" customHeight="1">
      <c r="A10" s="53" t="str">
        <f>'第600章'!A6</f>
        <v>600-2</v>
      </c>
      <c r="B10" s="53" t="str">
        <f>'第600章'!B6</f>
        <v>路网监控系统（暂估价）</v>
      </c>
      <c r="C10" s="53" t="str">
        <f>'第600章'!C6</f>
        <v>总额</v>
      </c>
      <c r="D10" s="53">
        <f>'第600章'!D6</f>
        <v>1</v>
      </c>
      <c r="E10" s="55">
        <v>416806</v>
      </c>
      <c r="F10" s="53">
        <f>'第600章'!F6</f>
        <v>416806</v>
      </c>
    </row>
    <row r="11" spans="1:6" ht="30" customHeight="1">
      <c r="A11" s="56" t="str">
        <f>'第700章'!A5</f>
        <v>700-1</v>
      </c>
      <c r="B11" s="56" t="str">
        <f>'第700章'!B5</f>
        <v>绿化工程（暂估价）</v>
      </c>
      <c r="C11" s="56" t="str">
        <f>'第700章'!C5</f>
        <v>总额</v>
      </c>
      <c r="D11" s="56">
        <f>'第700章'!D5</f>
        <v>1</v>
      </c>
      <c r="E11" s="56">
        <v>1035814</v>
      </c>
      <c r="F11" s="56">
        <f>'第700章'!F5</f>
        <v>1035814</v>
      </c>
    </row>
    <row r="12" spans="1:6" ht="30" customHeight="1">
      <c r="A12" s="53"/>
      <c r="B12" s="124" t="s">
        <v>205</v>
      </c>
      <c r="C12" s="125"/>
      <c r="D12" s="125"/>
      <c r="E12" s="126"/>
      <c r="F12" s="33">
        <f>SUM(F6:F11)</f>
        <v>13492706</v>
      </c>
    </row>
    <row r="13" spans="1:6" ht="30" customHeight="1">
      <c r="A13" s="127" t="s">
        <v>251</v>
      </c>
      <c r="B13" s="128"/>
      <c r="C13" s="128"/>
      <c r="D13" s="128"/>
      <c r="E13" s="128"/>
      <c r="F13" s="129"/>
    </row>
    <row r="14" spans="1:6" ht="30" customHeight="1">
      <c r="A14" s="53" t="s">
        <v>221</v>
      </c>
      <c r="B14" s="124" t="s">
        <v>222</v>
      </c>
      <c r="C14" s="125"/>
      <c r="D14" s="126"/>
      <c r="E14" s="132" t="s">
        <v>223</v>
      </c>
      <c r="F14" s="133"/>
    </row>
    <row r="15" spans="1:6" ht="30" customHeight="1">
      <c r="A15" s="53">
        <v>1</v>
      </c>
      <c r="B15" s="124" t="s">
        <v>224</v>
      </c>
      <c r="C15" s="125"/>
      <c r="D15" s="126"/>
      <c r="E15" s="132">
        <v>2792009</v>
      </c>
      <c r="F15" s="133"/>
    </row>
    <row r="16" spans="1:6" ht="30" customHeight="1">
      <c r="A16" s="53">
        <v>2</v>
      </c>
      <c r="B16" s="124" t="s">
        <v>225</v>
      </c>
      <c r="C16" s="125"/>
      <c r="D16" s="126"/>
      <c r="E16" s="132">
        <v>3634061</v>
      </c>
      <c r="F16" s="133"/>
    </row>
    <row r="17" spans="1:6" ht="30" customHeight="1">
      <c r="A17" s="53">
        <v>3</v>
      </c>
      <c r="B17" s="124" t="s">
        <v>226</v>
      </c>
      <c r="C17" s="125"/>
      <c r="D17" s="126"/>
      <c r="E17" s="132">
        <v>60000</v>
      </c>
      <c r="F17" s="133"/>
    </row>
    <row r="18" spans="1:6" ht="30" customHeight="1">
      <c r="A18" s="53">
        <v>4</v>
      </c>
      <c r="B18" s="124" t="s">
        <v>227</v>
      </c>
      <c r="C18" s="125"/>
      <c r="D18" s="126"/>
      <c r="E18" s="132">
        <v>495680</v>
      </c>
      <c r="F18" s="133"/>
    </row>
    <row r="19" spans="1:6" ht="30" customHeight="1">
      <c r="A19" s="53">
        <v>5</v>
      </c>
      <c r="B19" s="124" t="s">
        <v>228</v>
      </c>
      <c r="C19" s="125"/>
      <c r="D19" s="126"/>
      <c r="E19" s="132">
        <v>490000</v>
      </c>
      <c r="F19" s="133"/>
    </row>
    <row r="20" spans="1:6" ht="30" customHeight="1">
      <c r="A20" s="53">
        <v>6</v>
      </c>
      <c r="B20" s="124" t="s">
        <v>229</v>
      </c>
      <c r="C20" s="125"/>
      <c r="D20" s="126"/>
      <c r="E20" s="132">
        <v>446418</v>
      </c>
      <c r="F20" s="133"/>
    </row>
    <row r="21" spans="1:6" ht="30" customHeight="1">
      <c r="A21" s="53"/>
      <c r="B21" s="134" t="s">
        <v>252</v>
      </c>
      <c r="C21" s="125"/>
      <c r="D21" s="126"/>
      <c r="E21" s="132">
        <f>SUM(E15:F20)</f>
        <v>7918168</v>
      </c>
      <c r="F21" s="133"/>
    </row>
  </sheetData>
  <sheetProtection password="9D69" sheet="1"/>
  <mergeCells count="22">
    <mergeCell ref="B20:D20"/>
    <mergeCell ref="E20:F20"/>
    <mergeCell ref="B21:D21"/>
    <mergeCell ref="E21:F21"/>
    <mergeCell ref="B17:D17"/>
    <mergeCell ref="E17:F17"/>
    <mergeCell ref="B18:D18"/>
    <mergeCell ref="E18:F18"/>
    <mergeCell ref="B19:D19"/>
    <mergeCell ref="E19:F19"/>
    <mergeCell ref="B14:D14"/>
    <mergeCell ref="B15:D15"/>
    <mergeCell ref="E14:F14"/>
    <mergeCell ref="E15:F15"/>
    <mergeCell ref="B16:D16"/>
    <mergeCell ref="E16:F16"/>
    <mergeCell ref="A3:F3"/>
    <mergeCell ref="B2:D2"/>
    <mergeCell ref="E2:F2"/>
    <mergeCell ref="B12:E12"/>
    <mergeCell ref="A13:F13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G13" sqref="G13"/>
    </sheetView>
  </sheetViews>
  <sheetFormatPr defaultColWidth="9.00390625" defaultRowHeight="14.25"/>
  <cols>
    <col min="1" max="1" width="6.00390625" style="0" customWidth="1"/>
    <col min="2" max="2" width="8.75390625" style="0" customWidth="1"/>
    <col min="3" max="3" width="45.75390625" style="0" customWidth="1"/>
    <col min="4" max="4" width="20.625" style="2" customWidth="1"/>
  </cols>
  <sheetData>
    <row r="1" spans="1:4" ht="27.75" customHeight="1">
      <c r="A1" s="130" t="s">
        <v>274</v>
      </c>
      <c r="B1" s="100"/>
      <c r="C1" s="100"/>
      <c r="D1" s="100"/>
    </row>
    <row r="2" spans="1:4" ht="27.75" customHeight="1">
      <c r="A2" s="139" t="s">
        <v>16</v>
      </c>
      <c r="B2" s="139"/>
      <c r="C2" s="7" t="str">
        <f>'第100章'!B2</f>
        <v>顺义区顺平辅线俸伯桥改建工程 建设-移交（BT）</v>
      </c>
      <c r="D2" s="3" t="s">
        <v>15</v>
      </c>
    </row>
    <row r="3" spans="1:4" ht="27.75" customHeight="1">
      <c r="A3" s="30" t="s">
        <v>8</v>
      </c>
      <c r="B3" s="30" t="s">
        <v>9</v>
      </c>
      <c r="C3" s="30" t="s">
        <v>10</v>
      </c>
      <c r="D3" s="30" t="s">
        <v>18</v>
      </c>
    </row>
    <row r="4" spans="1:4" ht="27.75" customHeight="1">
      <c r="A4" s="40">
        <v>1</v>
      </c>
      <c r="B4" s="40">
        <v>100</v>
      </c>
      <c r="C4" s="40" t="s">
        <v>11</v>
      </c>
      <c r="D4" s="41">
        <f>'第100章'!D16</f>
        <v>0</v>
      </c>
    </row>
    <row r="5" spans="1:4" ht="27.75" customHeight="1">
      <c r="A5" s="40">
        <v>2</v>
      </c>
      <c r="B5" s="40">
        <v>200</v>
      </c>
      <c r="C5" s="40" t="s">
        <v>12</v>
      </c>
      <c r="D5" s="41">
        <f>'第200章'!D20</f>
        <v>0</v>
      </c>
    </row>
    <row r="6" spans="1:4" ht="27.75" customHeight="1">
      <c r="A6" s="40">
        <v>3</v>
      </c>
      <c r="B6" s="40">
        <v>300</v>
      </c>
      <c r="C6" s="40" t="s">
        <v>13</v>
      </c>
      <c r="D6" s="41">
        <f>'第300章'!D60</f>
        <v>0</v>
      </c>
    </row>
    <row r="7" spans="1:4" ht="27.75" customHeight="1">
      <c r="A7" s="40">
        <v>4</v>
      </c>
      <c r="B7" s="40">
        <v>400</v>
      </c>
      <c r="C7" s="40" t="s">
        <v>14</v>
      </c>
      <c r="D7" s="41">
        <f>'第400章'!D56</f>
        <v>8582761</v>
      </c>
    </row>
    <row r="8" spans="1:4" ht="27.75" customHeight="1">
      <c r="A8" s="40">
        <v>5</v>
      </c>
      <c r="B8" s="40">
        <v>600</v>
      </c>
      <c r="C8" s="60" t="s">
        <v>236</v>
      </c>
      <c r="D8" s="41">
        <f>'第600章'!D15</f>
        <v>3874131</v>
      </c>
    </row>
    <row r="9" spans="1:4" ht="27.75" customHeight="1">
      <c r="A9" s="40">
        <v>6</v>
      </c>
      <c r="B9" s="40">
        <v>700</v>
      </c>
      <c r="C9" s="60" t="s">
        <v>237</v>
      </c>
      <c r="D9" s="41">
        <f>'第700章'!D15</f>
        <v>1035814</v>
      </c>
    </row>
    <row r="10" spans="1:4" ht="27.75" customHeight="1">
      <c r="A10" s="40">
        <v>7</v>
      </c>
      <c r="B10" s="140" t="s">
        <v>275</v>
      </c>
      <c r="C10" s="136"/>
      <c r="D10" s="41">
        <f>SUM(D4:D9)</f>
        <v>13492706</v>
      </c>
    </row>
    <row r="11" spans="1:4" ht="27.75" customHeight="1">
      <c r="A11" s="40">
        <v>8</v>
      </c>
      <c r="B11" s="137" t="s">
        <v>276</v>
      </c>
      <c r="C11" s="138"/>
      <c r="D11" s="41">
        <f>'暂估价表'!F12</f>
        <v>13492706</v>
      </c>
    </row>
    <row r="12" spans="1:4" ht="27.75" customHeight="1">
      <c r="A12" s="40">
        <v>9</v>
      </c>
      <c r="B12" s="144" t="s">
        <v>277</v>
      </c>
      <c r="C12" s="145"/>
      <c r="D12" s="41">
        <v>2032024</v>
      </c>
    </row>
    <row r="13" spans="1:4" ht="27.75" customHeight="1">
      <c r="A13" s="40">
        <v>10</v>
      </c>
      <c r="B13" s="135" t="s">
        <v>192</v>
      </c>
      <c r="C13" s="146"/>
      <c r="D13" s="41">
        <f>'暂估价表'!E21</f>
        <v>7918168</v>
      </c>
    </row>
    <row r="14" spans="1:4" ht="27.75" customHeight="1">
      <c r="A14" s="40">
        <v>11</v>
      </c>
      <c r="B14" s="135" t="s">
        <v>193</v>
      </c>
      <c r="C14" s="136"/>
      <c r="D14" s="41"/>
    </row>
    <row r="15" spans="1:4" ht="27.75" customHeight="1">
      <c r="A15" s="40">
        <v>12</v>
      </c>
      <c r="B15" s="140" t="s">
        <v>271</v>
      </c>
      <c r="C15" s="143"/>
      <c r="D15" s="41">
        <f>ROUND(D10*3%,0)</f>
        <v>404781</v>
      </c>
    </row>
    <row r="16" spans="1:4" ht="27.75" customHeight="1">
      <c r="A16" s="40">
        <v>13</v>
      </c>
      <c r="B16" s="135" t="s">
        <v>230</v>
      </c>
      <c r="C16" s="136"/>
      <c r="D16" s="96">
        <f>ROUND((D10+D14-D11-D12),0)</f>
        <v>-2032024</v>
      </c>
    </row>
    <row r="17" spans="1:4" ht="27.75" customHeight="1">
      <c r="A17" s="40">
        <v>14</v>
      </c>
      <c r="B17" s="141" t="s">
        <v>231</v>
      </c>
      <c r="C17" s="142"/>
      <c r="D17" s="41">
        <f>ROUND(D10+D13+D14+D15,0)</f>
        <v>21815655</v>
      </c>
    </row>
  </sheetData>
  <sheetProtection password="9D69" sheet="1"/>
  <protectedRanges>
    <protectedRange sqref="D14" name="区域1"/>
  </protectedRanges>
  <mergeCells count="10">
    <mergeCell ref="B16:C16"/>
    <mergeCell ref="B11:C11"/>
    <mergeCell ref="A2:B2"/>
    <mergeCell ref="A1:D1"/>
    <mergeCell ref="B10:C10"/>
    <mergeCell ref="B17:C17"/>
    <mergeCell ref="B15:C15"/>
    <mergeCell ref="B12:C12"/>
    <mergeCell ref="B13:C13"/>
    <mergeCell ref="B14:C14"/>
  </mergeCells>
  <printOptions horizontalCentered="1"/>
  <pageMargins left="0.7086614173228347" right="0.7086614173228347" top="0.7480314960629921" bottom="1.4566929133858268" header="0.31496062992125984" footer="1.4566929133858268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czj</cp:lastModifiedBy>
  <cp:lastPrinted>2014-12-02T06:36:01Z</cp:lastPrinted>
  <dcterms:created xsi:type="dcterms:W3CDTF">2008-04-07T07:00:19Z</dcterms:created>
  <dcterms:modified xsi:type="dcterms:W3CDTF">2014-12-02T06:36:02Z</dcterms:modified>
  <cp:category/>
  <cp:version/>
  <cp:contentType/>
  <cp:contentStatus/>
</cp:coreProperties>
</file>