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1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<sst xmlns="http://schemas.openxmlformats.org/spreadsheetml/2006/main" count="188" uniqueCount="113">
  <si>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</si>
  <si>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</si>
  <si>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</si>
  <si>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</si>
  <si>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</si>
  <si>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</si>
  <si>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</si>
  <si>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</si>
  <si>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</si>
  <si>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</si>
  <si>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</si>
  <si>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</si>
  <si>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</si>
  <si>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</si>
  <si>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</si>
  <si>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</si>
  <si>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</si>
  <si>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</si>
  <si>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</si>
  <si>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</si>
  <si>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</si>
  <si>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</si>
  <si>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</si>
  <si>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</si>
  <si>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</si>
  <si>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</si>
  <si>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</si>
  <si>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</si>
  <si>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</si>
  <si>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</si>
  <si>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-a</t>
  </si>
  <si>
    <t>m2</t>
  </si>
  <si>
    <t>308-2</t>
  </si>
  <si>
    <t>103-1</t>
  </si>
  <si>
    <t>202-4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</si>
  <si>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</si>
  <si>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</si>
  <si>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</si>
  <si>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</si>
  <si>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</si>
  <si>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</si>
  <si>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</si>
  <si>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</si>
  <si>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309-2</t>
  </si>
  <si>
    <t>中粒式沥青混凝土</t>
  </si>
  <si>
    <t>粗粒式沥青混凝土</t>
  </si>
  <si>
    <t>310-2</t>
  </si>
  <si>
    <t>313-5</t>
  </si>
  <si>
    <t>313-6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</si>
  <si>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</si>
  <si>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</si>
  <si>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</si>
  <si>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</si>
  <si>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</si>
  <si>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</si>
  <si>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</si>
  <si>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</si>
  <si>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</si>
  <si>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临时道路修建、养护与拆除（含交通导改）</t>
  </si>
  <si>
    <t>202-2</t>
  </si>
  <si>
    <t>挖除旧路面</t>
  </si>
  <si>
    <t>m3</t>
  </si>
  <si>
    <t>铣刨路面</t>
  </si>
  <si>
    <t>-c</t>
  </si>
  <si>
    <t>202-5</t>
  </si>
  <si>
    <t>旧路面沥青混合料回收（8年以内）</t>
  </si>
  <si>
    <t>t</t>
  </si>
  <si>
    <t>305-1</t>
  </si>
  <si>
    <t>石灰粉煤灰稳定土基层</t>
  </si>
  <si>
    <t>粘层</t>
  </si>
  <si>
    <t>m</t>
  </si>
  <si>
    <t>309-1</t>
  </si>
  <si>
    <t>细粒式沥青混凝土</t>
  </si>
  <si>
    <t>309-3</t>
  </si>
  <si>
    <t>封层</t>
  </si>
  <si>
    <t>-d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</si>
  <si>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</si>
  <si>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密云县顺密路、密关路城区段交通综合整治道路工程</t>
  </si>
  <si>
    <t/>
  </si>
  <si>
    <t>步道基层 20cm</t>
  </si>
  <si>
    <t>沥青混凝土面层 厚16cm</t>
  </si>
  <si>
    <t>沥青混凝土面层 厚11cm</t>
  </si>
  <si>
    <t>沥青混凝土面层 厚9cm</t>
  </si>
  <si>
    <t>铣刨旧路基层 50cm</t>
  </si>
  <si>
    <t>-e</t>
  </si>
  <si>
    <t>铣刨旧路基层 48cm</t>
  </si>
  <si>
    <t>-f</t>
  </si>
  <si>
    <t>铣刨旧路基层 36cm</t>
  </si>
  <si>
    <t>203-1</t>
  </si>
  <si>
    <t>路基挖方</t>
  </si>
  <si>
    <t>挖土方</t>
  </si>
  <si>
    <t>202-1</t>
  </si>
  <si>
    <t>清理与掘除</t>
  </si>
  <si>
    <t>总额</t>
  </si>
  <si>
    <t>WAC-13C   4cm</t>
  </si>
  <si>
    <t>WAC-16C   5cm</t>
  </si>
  <si>
    <t>WAC-25C 7cm</t>
  </si>
  <si>
    <t>改性乳化沥青粘层0.5L/m2</t>
  </si>
  <si>
    <t>稀浆封层ES-3  1cm</t>
  </si>
  <si>
    <t>改性乳化沥青透层1.0L/m2</t>
  </si>
  <si>
    <t>二灰稳定碎石 16cm</t>
  </si>
  <si>
    <t>二灰稳定碎石 18cm</t>
  </si>
  <si>
    <t>路缘石</t>
  </si>
  <si>
    <t>甲C型花岗岩缘石 15*30*74.5cm</t>
  </si>
  <si>
    <t>花岗岩蘑菇石缘石 60*50*25cm</t>
  </si>
  <si>
    <t>花岗岩树池 1.5*1.5m</t>
  </si>
  <si>
    <t>座</t>
  </si>
  <si>
    <t>人行步道</t>
  </si>
  <si>
    <t>彩色防滑透水砖面层 厚6cm</t>
  </si>
  <si>
    <t>314-8</t>
  </si>
  <si>
    <t>雨水口及连接管</t>
  </si>
  <si>
    <t>改移雨水口中（单篦）</t>
  </si>
  <si>
    <t>雨水连接管（D300）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</si>
</sst>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10" xfId="0" applyNumberFormat="1" applyFont="1" applyFill="1" applyBorder="1" applyAlignment="1">
      <alignment horizontal="center"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2" fillId="0" borderId="10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Fill="1" applyBorder="1" applyAlignment="1" applyProtection="1">
      <alignment horizontal="center" vertical="center" shrinkToFit="1"/>
      <protection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6" sqref="F6"/>
    </sheetView>
  </sheetViews>
  <sheetFormatPr defaultColWidth="9.00390625" defaultRowHeight="14.25"/>
  <cols>
    <col min="1" max="1" width="9.50390625" style="8" customWidth="1"/>
    <col min="2" max="2" width="27.00390625" style="8" customWidth="1"/>
    <col min="3" max="3" width="10.375" style="8" customWidth="1"/>
    <col min="4" max="4" width="11.25390625" style="8" customWidth="1"/>
    <col min="5" max="5" width="11.625" style="8" customWidth="1"/>
    <col min="6" max="6" width="12.2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48" t="s">
        <v>0</v>
      </c>
      <c r="B1" s="48"/>
      <c r="C1" s="48"/>
      <c r="D1" s="48"/>
      <c r="E1" s="48"/>
      <c r="F1" s="48"/>
    </row>
    <row r="2" spans="1:5" ht="33" customHeight="1">
      <c r="A2" s="8" t="s">
        <v>18</v>
      </c>
      <c r="B2" s="49" t="s">
        <v>77</v>
      </c>
      <c r="C2" s="49"/>
      <c r="D2" s="49"/>
      <c r="E2" s="8" t="s">
        <v>5</v>
      </c>
    </row>
    <row r="3" spans="1:6" s="9" customFormat="1" ht="39" customHeight="1">
      <c r="A3" s="50" t="s">
        <v>35</v>
      </c>
      <c r="B3" s="50"/>
      <c r="C3" s="50"/>
      <c r="D3" s="50"/>
      <c r="E3" s="50"/>
      <c r="F3" s="50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40" t="s">
        <v>24</v>
      </c>
      <c r="B5" s="40" t="s">
        <v>38</v>
      </c>
      <c r="C5" s="40" t="s">
        <v>25</v>
      </c>
      <c r="D5" s="39">
        <v>1</v>
      </c>
      <c r="E5" s="41"/>
      <c r="F5" s="11">
        <f>ROUND(D5*E5,0)</f>
        <v>0</v>
      </c>
    </row>
    <row r="6" spans="1:6" ht="39.75" customHeight="1">
      <c r="A6" s="40" t="s">
        <v>29</v>
      </c>
      <c r="B6" s="40" t="s">
        <v>39</v>
      </c>
      <c r="C6" s="40" t="s">
        <v>25</v>
      </c>
      <c r="D6" s="39">
        <v>1</v>
      </c>
      <c r="E6" s="47"/>
      <c r="F6" s="11">
        <f>ROUND(D6*E6,0)</f>
        <v>0</v>
      </c>
    </row>
    <row r="7" spans="1:6" ht="39.75" customHeight="1">
      <c r="A7" s="40" t="s">
        <v>40</v>
      </c>
      <c r="B7" s="40" t="s">
        <v>26</v>
      </c>
      <c r="C7" s="40" t="s">
        <v>25</v>
      </c>
      <c r="D7" s="39">
        <v>1</v>
      </c>
      <c r="E7" s="47"/>
      <c r="F7" s="11">
        <f>ROUND(D7*E7,0)</f>
        <v>0</v>
      </c>
    </row>
    <row r="8" spans="1:6" ht="39.75" customHeight="1">
      <c r="A8" s="40" t="s">
        <v>33</v>
      </c>
      <c r="B8" s="40" t="s">
        <v>58</v>
      </c>
      <c r="C8" s="40" t="s">
        <v>25</v>
      </c>
      <c r="D8" s="39">
        <v>1</v>
      </c>
      <c r="E8" s="47"/>
      <c r="F8" s="11">
        <f>ROUND(D8*E8,0)</f>
        <v>0</v>
      </c>
    </row>
    <row r="9" spans="1:6" ht="39.75" customHeight="1">
      <c r="A9" s="40" t="s">
        <v>27</v>
      </c>
      <c r="B9" s="40" t="s">
        <v>28</v>
      </c>
      <c r="C9" s="40" t="s">
        <v>25</v>
      </c>
      <c r="D9" s="39">
        <v>1</v>
      </c>
      <c r="E9" s="47"/>
      <c r="F9" s="11">
        <f>ROUND(D9*E9,0)</f>
        <v>0</v>
      </c>
    </row>
    <row r="10" spans="1:14" ht="45.75" customHeight="1">
      <c r="A10" s="51" t="s">
        <v>21</v>
      </c>
      <c r="B10" s="51"/>
      <c r="C10" s="51"/>
      <c r="D10" s="52">
        <f>ROUND(SUM(F5:F9),0)</f>
        <v>0</v>
      </c>
      <c r="E10" s="52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E18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87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7">
      <selection activeCell="E16" sqref="E16"/>
    </sheetView>
  </sheetViews>
  <sheetFormatPr defaultColWidth="9.00390625" defaultRowHeight="14.25"/>
  <cols>
    <col min="1" max="1" width="11.00390625" style="8" customWidth="1"/>
    <col min="2" max="2" width="25.75390625" style="20" customWidth="1"/>
    <col min="3" max="3" width="9.50390625" style="8" customWidth="1"/>
    <col min="4" max="4" width="11.625" style="21" bestFit="1" customWidth="1"/>
    <col min="5" max="5" width="10.25390625" style="22" customWidth="1"/>
    <col min="6" max="6" width="12.125" style="22" customWidth="1"/>
    <col min="7" max="16384" width="9.00390625" style="8" customWidth="1"/>
  </cols>
  <sheetData>
    <row r="1" spans="1:6" ht="32.25" customHeight="1">
      <c r="A1" s="48" t="s">
        <v>0</v>
      </c>
      <c r="B1" s="48"/>
      <c r="C1" s="48"/>
      <c r="D1" s="48"/>
      <c r="E1" s="48"/>
      <c r="F1" s="48"/>
    </row>
    <row r="2" spans="1:6" ht="32.25" customHeight="1">
      <c r="A2" s="15" t="s">
        <v>18</v>
      </c>
      <c r="B2" s="54" t="str">
        <f>'第100章'!B2</f>
        <v>密云县顺密路、密关路城区段交通综合整治道路工程</v>
      </c>
      <c r="C2" s="54"/>
      <c r="D2" s="54"/>
      <c r="E2" s="55" t="s">
        <v>6</v>
      </c>
      <c r="F2" s="55"/>
    </row>
    <row r="3" spans="1:6" ht="32.25" customHeight="1">
      <c r="A3" s="50" t="s">
        <v>36</v>
      </c>
      <c r="B3" s="50"/>
      <c r="C3" s="50"/>
      <c r="D3" s="50"/>
      <c r="E3" s="50"/>
      <c r="F3" s="50"/>
    </row>
    <row r="4" spans="1:6" ht="32.25" customHeight="1">
      <c r="A4" s="10" t="s">
        <v>22</v>
      </c>
      <c r="B4" s="16" t="s">
        <v>23</v>
      </c>
      <c r="C4" s="10" t="s">
        <v>1</v>
      </c>
      <c r="D4" s="17" t="s">
        <v>2</v>
      </c>
      <c r="E4" s="32" t="s">
        <v>3</v>
      </c>
      <c r="F4" s="32" t="s">
        <v>4</v>
      </c>
    </row>
    <row r="5" spans="1:6" ht="32.25" customHeight="1">
      <c r="A5" s="30" t="s">
        <v>91</v>
      </c>
      <c r="B5" s="37" t="s">
        <v>92</v>
      </c>
      <c r="C5" s="30" t="s">
        <v>93</v>
      </c>
      <c r="D5" s="31">
        <v>1</v>
      </c>
      <c r="E5" s="42"/>
      <c r="F5" s="23">
        <f>ROUND(D5*E5,0)</f>
        <v>0</v>
      </c>
    </row>
    <row r="6" spans="1:6" ht="32.25" customHeight="1">
      <c r="A6" s="30" t="s">
        <v>59</v>
      </c>
      <c r="B6" s="37" t="s">
        <v>60</v>
      </c>
      <c r="C6" s="30"/>
      <c r="D6" s="31"/>
      <c r="E6" s="42"/>
      <c r="F6" s="23"/>
    </row>
    <row r="7" spans="1:6" ht="32.25" customHeight="1">
      <c r="A7" s="30" t="s">
        <v>30</v>
      </c>
      <c r="B7" s="37" t="s">
        <v>79</v>
      </c>
      <c r="C7" s="30" t="s">
        <v>61</v>
      </c>
      <c r="D7" s="38">
        <v>2767</v>
      </c>
      <c r="E7" s="42"/>
      <c r="F7" s="23">
        <f>ROUND(D7*E7,0)</f>
        <v>0</v>
      </c>
    </row>
    <row r="8" spans="1:6" ht="32.25" customHeight="1">
      <c r="A8" s="30" t="s">
        <v>34</v>
      </c>
      <c r="B8" s="37" t="s">
        <v>62</v>
      </c>
      <c r="C8" s="30" t="s">
        <v>78</v>
      </c>
      <c r="D8" s="38" t="s">
        <v>78</v>
      </c>
      <c r="E8" s="42"/>
      <c r="F8" s="23"/>
    </row>
    <row r="9" spans="1:6" ht="32.25" customHeight="1">
      <c r="A9" s="30" t="s">
        <v>30</v>
      </c>
      <c r="B9" s="37" t="s">
        <v>80</v>
      </c>
      <c r="C9" s="30" t="s">
        <v>31</v>
      </c>
      <c r="D9" s="38">
        <v>1892</v>
      </c>
      <c r="E9" s="42"/>
      <c r="F9" s="23">
        <f>ROUND(D9*E9,0)</f>
        <v>0</v>
      </c>
    </row>
    <row r="10" spans="1:6" ht="32.25" customHeight="1">
      <c r="A10" s="30" t="s">
        <v>41</v>
      </c>
      <c r="B10" s="37" t="s">
        <v>81</v>
      </c>
      <c r="C10" s="30" t="s">
        <v>31</v>
      </c>
      <c r="D10" s="38">
        <v>6108</v>
      </c>
      <c r="E10" s="42"/>
      <c r="F10" s="23">
        <f aca="true" t="shared" si="0" ref="F10:F15">ROUND(D10*E10,0)</f>
        <v>0</v>
      </c>
    </row>
    <row r="11" spans="1:6" ht="32.25" customHeight="1">
      <c r="A11" s="34" t="s">
        <v>63</v>
      </c>
      <c r="B11" s="37" t="s">
        <v>82</v>
      </c>
      <c r="C11" s="34" t="s">
        <v>31</v>
      </c>
      <c r="D11" s="38">
        <v>600</v>
      </c>
      <c r="E11" s="42"/>
      <c r="F11" s="23">
        <f t="shared" si="0"/>
        <v>0</v>
      </c>
    </row>
    <row r="12" spans="1:6" ht="32.25" customHeight="1">
      <c r="A12" s="34" t="s">
        <v>75</v>
      </c>
      <c r="B12" s="37" t="s">
        <v>83</v>
      </c>
      <c r="C12" s="34" t="s">
        <v>31</v>
      </c>
      <c r="D12" s="38">
        <v>1892</v>
      </c>
      <c r="E12" s="42"/>
      <c r="F12" s="23">
        <f t="shared" si="0"/>
        <v>0</v>
      </c>
    </row>
    <row r="13" spans="1:6" ht="32.25" customHeight="1">
      <c r="A13" s="34" t="s">
        <v>84</v>
      </c>
      <c r="B13" s="37" t="s">
        <v>85</v>
      </c>
      <c r="C13" s="34" t="s">
        <v>31</v>
      </c>
      <c r="D13" s="38">
        <v>6108</v>
      </c>
      <c r="E13" s="42"/>
      <c r="F13" s="23">
        <f t="shared" si="0"/>
        <v>0</v>
      </c>
    </row>
    <row r="14" spans="1:6" ht="32.25" customHeight="1">
      <c r="A14" s="34" t="s">
        <v>86</v>
      </c>
      <c r="B14" s="37" t="s">
        <v>87</v>
      </c>
      <c r="C14" s="34" t="s">
        <v>31</v>
      </c>
      <c r="D14" s="38">
        <v>600</v>
      </c>
      <c r="E14" s="42"/>
      <c r="F14" s="23">
        <f t="shared" si="0"/>
        <v>0</v>
      </c>
    </row>
    <row r="15" spans="1:6" ht="36" customHeight="1">
      <c r="A15" s="34" t="s">
        <v>64</v>
      </c>
      <c r="B15" s="45" t="s">
        <v>65</v>
      </c>
      <c r="C15" s="34" t="s">
        <v>66</v>
      </c>
      <c r="D15" s="38">
        <v>727.63</v>
      </c>
      <c r="E15" s="42">
        <v>-56</v>
      </c>
      <c r="F15" s="23">
        <f t="shared" si="0"/>
        <v>-40747</v>
      </c>
    </row>
    <row r="16" spans="1:6" ht="32.25" customHeight="1">
      <c r="A16" s="34" t="s">
        <v>88</v>
      </c>
      <c r="B16" s="37" t="s">
        <v>89</v>
      </c>
      <c r="C16" s="34" t="s">
        <v>78</v>
      </c>
      <c r="D16" s="38" t="s">
        <v>78</v>
      </c>
      <c r="E16" s="42"/>
      <c r="F16" s="23"/>
    </row>
    <row r="17" spans="1:6" ht="32.25" customHeight="1">
      <c r="A17" s="36" t="s">
        <v>30</v>
      </c>
      <c r="B17" s="37" t="s">
        <v>90</v>
      </c>
      <c r="C17" s="30" t="s">
        <v>61</v>
      </c>
      <c r="D17" s="38">
        <v>3820</v>
      </c>
      <c r="E17" s="42"/>
      <c r="F17" s="23">
        <f>ROUND(D17*E17,0)</f>
        <v>0</v>
      </c>
    </row>
    <row r="18" spans="1:6" ht="32.25" customHeight="1">
      <c r="A18" s="34"/>
      <c r="B18" s="35"/>
      <c r="C18" s="34"/>
      <c r="D18" s="26"/>
      <c r="E18" s="43"/>
      <c r="F18" s="23"/>
    </row>
    <row r="19" spans="1:6" ht="32.25" customHeight="1">
      <c r="A19" s="34"/>
      <c r="B19" s="35"/>
      <c r="C19" s="34"/>
      <c r="D19" s="26"/>
      <c r="E19" s="43"/>
      <c r="F19" s="23"/>
    </row>
    <row r="20" spans="1:6" ht="32.25" customHeight="1">
      <c r="A20" s="53" t="s">
        <v>49</v>
      </c>
      <c r="B20" s="53"/>
      <c r="C20" s="53"/>
      <c r="D20" s="52">
        <f>ROUND(SUM(F5:F19),0)</f>
        <v>-40747</v>
      </c>
      <c r="E20" s="52"/>
      <c r="F20" s="19" t="s">
        <v>50</v>
      </c>
    </row>
  </sheetData>
  <sheetProtection password="E189" sheet="1"/>
  <protectedRanges>
    <protectedRange sqref="E5 E7 E9:E15 E17 E19" name="区域1"/>
  </protectedRanges>
  <mergeCells count="6">
    <mergeCell ref="A20:C20"/>
    <mergeCell ref="D20:E20"/>
    <mergeCell ref="A1:F1"/>
    <mergeCell ref="B2:D2"/>
    <mergeCell ref="E2:F2"/>
    <mergeCell ref="A3:F3"/>
  </mergeCells>
  <printOptions horizontalCentered="1"/>
  <pageMargins left="0.7" right="0.7" top="0.75" bottom="1.3" header="0.3" footer="0.7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25" sqref="H25"/>
    </sheetView>
  </sheetViews>
  <sheetFormatPr defaultColWidth="9.00390625" defaultRowHeight="14.25"/>
  <cols>
    <col min="1" max="1" width="9.125" style="3" customWidth="1"/>
    <col min="2" max="2" width="29.875" style="4" customWidth="1"/>
    <col min="3" max="3" width="6.50390625" style="4" customWidth="1"/>
    <col min="4" max="4" width="11.625" style="5" bestFit="1" customWidth="1"/>
    <col min="5" max="5" width="11.75390625" style="6" customWidth="1"/>
    <col min="6" max="6" width="12.375" style="6" customWidth="1"/>
    <col min="7" max="16384" width="9.00390625" style="4" customWidth="1"/>
  </cols>
  <sheetData>
    <row r="1" spans="1:6" ht="35.25" customHeight="1">
      <c r="A1" s="56" t="s">
        <v>0</v>
      </c>
      <c r="B1" s="56"/>
      <c r="C1" s="56"/>
      <c r="D1" s="56"/>
      <c r="E1" s="56"/>
      <c r="F1" s="56"/>
    </row>
    <row r="2" spans="1:6" ht="32.25" customHeight="1">
      <c r="A2" s="2" t="s">
        <v>18</v>
      </c>
      <c r="B2" s="57" t="str">
        <f>'第100章'!B2</f>
        <v>密云县顺密路、密关路城区段交通综合整治道路工程</v>
      </c>
      <c r="C2" s="57"/>
      <c r="D2" s="57"/>
      <c r="E2" s="58" t="s">
        <v>6</v>
      </c>
      <c r="F2" s="58"/>
    </row>
    <row r="3" spans="1:6" ht="33" customHeight="1">
      <c r="A3" s="50" t="s">
        <v>37</v>
      </c>
      <c r="B3" s="50"/>
      <c r="C3" s="50"/>
      <c r="D3" s="50"/>
      <c r="E3" s="50"/>
      <c r="F3" s="50"/>
    </row>
    <row r="4" spans="1:6" ht="33" customHeight="1">
      <c r="A4" s="24" t="s">
        <v>22</v>
      </c>
      <c r="B4" s="10" t="s">
        <v>23</v>
      </c>
      <c r="C4" s="10" t="s">
        <v>1</v>
      </c>
      <c r="D4" s="17" t="s">
        <v>2</v>
      </c>
      <c r="E4" s="32" t="s">
        <v>3</v>
      </c>
      <c r="F4" s="32" t="s">
        <v>4</v>
      </c>
    </row>
    <row r="5" spans="1:6" ht="33" customHeight="1">
      <c r="A5" s="34" t="s">
        <v>71</v>
      </c>
      <c r="B5" s="35" t="s">
        <v>72</v>
      </c>
      <c r="C5" s="34" t="s">
        <v>78</v>
      </c>
      <c r="D5" s="34" t="s">
        <v>78</v>
      </c>
      <c r="E5" s="25"/>
      <c r="F5" s="23"/>
    </row>
    <row r="6" spans="1:6" ht="33" customHeight="1">
      <c r="A6" s="34" t="s">
        <v>30</v>
      </c>
      <c r="B6" s="35" t="s">
        <v>94</v>
      </c>
      <c r="C6" s="34" t="s">
        <v>31</v>
      </c>
      <c r="D6" s="33">
        <v>14107</v>
      </c>
      <c r="E6" s="25"/>
      <c r="F6" s="23">
        <f>ROUND(D6*E6,0)</f>
        <v>0</v>
      </c>
    </row>
    <row r="7" spans="1:6" ht="33" customHeight="1">
      <c r="A7" s="34" t="s">
        <v>43</v>
      </c>
      <c r="B7" s="35" t="s">
        <v>44</v>
      </c>
      <c r="C7" s="34" t="s">
        <v>78</v>
      </c>
      <c r="D7" s="33" t="s">
        <v>78</v>
      </c>
      <c r="E7" s="25"/>
      <c r="F7" s="23"/>
    </row>
    <row r="8" spans="1:6" ht="33" customHeight="1">
      <c r="A8" s="34" t="s">
        <v>30</v>
      </c>
      <c r="B8" s="35" t="s">
        <v>95</v>
      </c>
      <c r="C8" s="34" t="s">
        <v>31</v>
      </c>
      <c r="D8" s="33">
        <v>3197</v>
      </c>
      <c r="E8" s="25"/>
      <c r="F8" s="23">
        <f>ROUND(D8*E8,0)</f>
        <v>0</v>
      </c>
    </row>
    <row r="9" spans="1:6" ht="33" customHeight="1">
      <c r="A9" s="34" t="s">
        <v>73</v>
      </c>
      <c r="B9" s="35" t="s">
        <v>45</v>
      </c>
      <c r="C9" s="34" t="s">
        <v>78</v>
      </c>
      <c r="D9" s="33" t="s">
        <v>78</v>
      </c>
      <c r="E9" s="25"/>
      <c r="F9" s="23"/>
    </row>
    <row r="10" spans="1:6" ht="33" customHeight="1">
      <c r="A10" s="34" t="s">
        <v>30</v>
      </c>
      <c r="B10" s="35" t="s">
        <v>96</v>
      </c>
      <c r="C10" s="34" t="s">
        <v>31</v>
      </c>
      <c r="D10" s="33">
        <v>11985</v>
      </c>
      <c r="E10" s="25"/>
      <c r="F10" s="23">
        <f>ROUND(D10*E10,0)</f>
        <v>0</v>
      </c>
    </row>
    <row r="11" spans="1:6" ht="33" customHeight="1">
      <c r="A11" s="34" t="s">
        <v>32</v>
      </c>
      <c r="B11" s="35" t="s">
        <v>69</v>
      </c>
      <c r="C11" s="34" t="s">
        <v>78</v>
      </c>
      <c r="D11" s="33" t="s">
        <v>78</v>
      </c>
      <c r="E11" s="25"/>
      <c r="F11" s="23"/>
    </row>
    <row r="12" spans="1:6" ht="33" customHeight="1">
      <c r="A12" s="34" t="s">
        <v>30</v>
      </c>
      <c r="B12" s="35" t="s">
        <v>97</v>
      </c>
      <c r="C12" s="34" t="s">
        <v>31</v>
      </c>
      <c r="D12" s="33">
        <v>16648</v>
      </c>
      <c r="E12" s="25"/>
      <c r="F12" s="23">
        <f>ROUND(D12*E12,0)</f>
        <v>0</v>
      </c>
    </row>
    <row r="13" spans="1:6" ht="33" customHeight="1">
      <c r="A13" s="36" t="s">
        <v>46</v>
      </c>
      <c r="B13" s="35" t="s">
        <v>74</v>
      </c>
      <c r="C13" s="34" t="s">
        <v>78</v>
      </c>
      <c r="D13" s="33" t="s">
        <v>78</v>
      </c>
      <c r="E13" s="25"/>
      <c r="F13" s="23"/>
    </row>
    <row r="14" spans="1:6" ht="33" customHeight="1">
      <c r="A14" s="34" t="s">
        <v>30</v>
      </c>
      <c r="B14" s="35" t="s">
        <v>98</v>
      </c>
      <c r="C14" s="34" t="s">
        <v>31</v>
      </c>
      <c r="D14" s="33">
        <v>12641</v>
      </c>
      <c r="E14" s="18"/>
      <c r="F14" s="23">
        <f>ROUND(D14*E14,0)</f>
        <v>0</v>
      </c>
    </row>
    <row r="15" spans="1:6" ht="33" customHeight="1">
      <c r="A15" s="34" t="s">
        <v>42</v>
      </c>
      <c r="B15" s="35" t="s">
        <v>99</v>
      </c>
      <c r="C15" s="34" t="s">
        <v>31</v>
      </c>
      <c r="D15" s="33">
        <v>12641</v>
      </c>
      <c r="E15" s="18"/>
      <c r="F15" s="23">
        <f>ROUND(D15*E15,0)</f>
        <v>0</v>
      </c>
    </row>
    <row r="16" spans="1:6" ht="33" customHeight="1">
      <c r="A16" s="34" t="s">
        <v>67</v>
      </c>
      <c r="B16" s="35" t="s">
        <v>68</v>
      </c>
      <c r="C16" s="34" t="s">
        <v>78</v>
      </c>
      <c r="D16" s="33" t="s">
        <v>78</v>
      </c>
      <c r="E16" s="18"/>
      <c r="F16" s="23"/>
    </row>
    <row r="17" spans="1:6" ht="33" customHeight="1">
      <c r="A17" s="34" t="s">
        <v>30</v>
      </c>
      <c r="B17" s="35" t="s">
        <v>100</v>
      </c>
      <c r="C17" s="34" t="s">
        <v>31</v>
      </c>
      <c r="D17" s="33">
        <v>20816</v>
      </c>
      <c r="E17" s="18"/>
      <c r="F17" s="23">
        <f>ROUND(D17*E17,0)</f>
        <v>0</v>
      </c>
    </row>
    <row r="18" spans="1:6" ht="33" customHeight="1">
      <c r="A18" s="34" t="s">
        <v>41</v>
      </c>
      <c r="B18" s="35" t="s">
        <v>101</v>
      </c>
      <c r="C18" s="34" t="s">
        <v>31</v>
      </c>
      <c r="D18" s="33">
        <v>2423</v>
      </c>
      <c r="E18" s="18"/>
      <c r="F18" s="23">
        <f>ROUND(D18*E18,0)</f>
        <v>0</v>
      </c>
    </row>
    <row r="19" spans="1:6" ht="33" customHeight="1">
      <c r="A19" s="34" t="s">
        <v>47</v>
      </c>
      <c r="B19" s="35" t="s">
        <v>102</v>
      </c>
      <c r="C19" s="34" t="s">
        <v>78</v>
      </c>
      <c r="D19" s="33" t="s">
        <v>78</v>
      </c>
      <c r="E19" s="18"/>
      <c r="F19" s="23"/>
    </row>
    <row r="20" spans="1:6" ht="33" customHeight="1">
      <c r="A20" s="34" t="s">
        <v>30</v>
      </c>
      <c r="B20" s="35" t="s">
        <v>103</v>
      </c>
      <c r="C20" s="34" t="s">
        <v>70</v>
      </c>
      <c r="D20" s="33">
        <v>4930</v>
      </c>
      <c r="E20" s="18"/>
      <c r="F20" s="23">
        <f>ROUND(D20*E20,0)</f>
        <v>0</v>
      </c>
    </row>
    <row r="21" spans="1:6" ht="33" customHeight="1">
      <c r="A21" s="34" t="s">
        <v>41</v>
      </c>
      <c r="B21" s="35" t="s">
        <v>104</v>
      </c>
      <c r="C21" s="34" t="s">
        <v>70</v>
      </c>
      <c r="D21" s="33">
        <v>539</v>
      </c>
      <c r="E21" s="18"/>
      <c r="F21" s="23">
        <f>ROUND(D21*E21,0)</f>
        <v>0</v>
      </c>
    </row>
    <row r="22" spans="1:6" ht="33" customHeight="1">
      <c r="A22" s="34" t="s">
        <v>63</v>
      </c>
      <c r="B22" s="35" t="s">
        <v>105</v>
      </c>
      <c r="C22" s="34" t="s">
        <v>106</v>
      </c>
      <c r="D22" s="46">
        <v>2</v>
      </c>
      <c r="E22" s="18"/>
      <c r="F22" s="23">
        <f>ROUND(D22*E22,0)</f>
        <v>0</v>
      </c>
    </row>
    <row r="23" spans="1:6" ht="33" customHeight="1">
      <c r="A23" s="34" t="s">
        <v>48</v>
      </c>
      <c r="B23" s="35" t="s">
        <v>107</v>
      </c>
      <c r="C23" s="34" t="s">
        <v>78</v>
      </c>
      <c r="D23" s="33" t="s">
        <v>78</v>
      </c>
      <c r="E23" s="18"/>
      <c r="F23" s="23"/>
    </row>
    <row r="24" spans="1:6" ht="33" customHeight="1">
      <c r="A24" s="34" t="s">
        <v>30</v>
      </c>
      <c r="B24" s="35" t="s">
        <v>108</v>
      </c>
      <c r="C24" s="34" t="s">
        <v>31</v>
      </c>
      <c r="D24" s="33">
        <v>12461</v>
      </c>
      <c r="E24" s="18"/>
      <c r="F24" s="23">
        <f>ROUND(D24*E24,0)</f>
        <v>0</v>
      </c>
    </row>
    <row r="25" spans="1:6" ht="33" customHeight="1">
      <c r="A25" s="36" t="s">
        <v>109</v>
      </c>
      <c r="B25" s="35" t="s">
        <v>110</v>
      </c>
      <c r="C25" s="34" t="s">
        <v>78</v>
      </c>
      <c r="D25" s="33" t="s">
        <v>78</v>
      </c>
      <c r="E25" s="18"/>
      <c r="F25" s="23"/>
    </row>
    <row r="26" spans="1:6" ht="33" customHeight="1">
      <c r="A26" s="36" t="s">
        <v>30</v>
      </c>
      <c r="B26" s="35" t="s">
        <v>111</v>
      </c>
      <c r="C26" s="34" t="s">
        <v>106</v>
      </c>
      <c r="D26" s="46">
        <v>21</v>
      </c>
      <c r="E26" s="18"/>
      <c r="F26" s="23">
        <f>ROUND(D26*E26,0)</f>
        <v>0</v>
      </c>
    </row>
    <row r="27" spans="1:6" ht="33" customHeight="1">
      <c r="A27" s="34" t="s">
        <v>41</v>
      </c>
      <c r="B27" s="35" t="s">
        <v>112</v>
      </c>
      <c r="C27" s="34" t="s">
        <v>70</v>
      </c>
      <c r="D27" s="33">
        <v>44</v>
      </c>
      <c r="E27" s="18"/>
      <c r="F27" s="23">
        <f>ROUND(D27*E27,0)</f>
        <v>0</v>
      </c>
    </row>
    <row r="28" spans="1:6" ht="33" customHeight="1">
      <c r="A28" s="53" t="s">
        <v>51</v>
      </c>
      <c r="B28" s="53"/>
      <c r="C28" s="53"/>
      <c r="D28" s="52">
        <f>ROUND(SUM(F6:F27),0)</f>
        <v>0</v>
      </c>
      <c r="E28" s="52"/>
      <c r="F28" s="19" t="s">
        <v>52</v>
      </c>
    </row>
  </sheetData>
  <sheetProtection password="E189" sheet="1"/>
  <protectedRanges>
    <protectedRange sqref="E6 E8 E10 E12 E14:E15 E17:E18 E20:E22 E24 E26:E27" name="区域1"/>
  </protectedRanges>
  <mergeCells count="6">
    <mergeCell ref="A28:C28"/>
    <mergeCell ref="D28:E28"/>
    <mergeCell ref="A1:F1"/>
    <mergeCell ref="B2:D2"/>
    <mergeCell ref="E2:F2"/>
    <mergeCell ref="A3:F3"/>
  </mergeCells>
  <printOptions horizontalCentered="1"/>
  <pageMargins left="0.7480314960629921" right="0.56" top="0.68" bottom="1.05" header="0.5118110236220472" footer="0.6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3" sqref="G13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62" t="s">
        <v>7</v>
      </c>
      <c r="B1" s="62"/>
      <c r="C1" s="62"/>
      <c r="D1" s="62"/>
    </row>
    <row r="2" spans="1:4" ht="39" customHeight="1">
      <c r="A2" s="59" t="str">
        <f>"工程名称："&amp;'第100章'!B2</f>
        <v>工程名称：密云县顺密路、密关路城区段交通综合整治道路工程</v>
      </c>
      <c r="B2" s="59"/>
      <c r="C2" s="59"/>
      <c r="D2" s="59"/>
    </row>
    <row r="3" spans="1:4" ht="39" customHeight="1">
      <c r="A3" s="27" t="s">
        <v>8</v>
      </c>
      <c r="B3" s="27" t="s">
        <v>9</v>
      </c>
      <c r="C3" s="27" t="s">
        <v>10</v>
      </c>
      <c r="D3" s="28" t="s">
        <v>20</v>
      </c>
    </row>
    <row r="4" spans="1:4" s="7" customFormat="1" ht="33" customHeight="1">
      <c r="A4" s="29">
        <v>1</v>
      </c>
      <c r="B4" s="29">
        <v>100</v>
      </c>
      <c r="C4" s="29" t="s">
        <v>11</v>
      </c>
      <c r="D4" s="44">
        <f>'第100章'!D10</f>
        <v>0</v>
      </c>
    </row>
    <row r="5" spans="1:4" s="7" customFormat="1" ht="33" customHeight="1">
      <c r="A5" s="29">
        <v>2</v>
      </c>
      <c r="B5" s="29">
        <v>200</v>
      </c>
      <c r="C5" s="29" t="s">
        <v>12</v>
      </c>
      <c r="D5" s="44">
        <f>'第200章'!D20</f>
        <v>-40747</v>
      </c>
    </row>
    <row r="6" spans="1:4" s="7" customFormat="1" ht="33" customHeight="1">
      <c r="A6" s="29">
        <v>3</v>
      </c>
      <c r="B6" s="29">
        <v>300</v>
      </c>
      <c r="C6" s="29" t="s">
        <v>13</v>
      </c>
      <c r="D6" s="44">
        <f>'第300章 '!D28:E28</f>
        <v>0</v>
      </c>
    </row>
    <row r="7" spans="1:4" s="7" customFormat="1" ht="33" customHeight="1">
      <c r="A7" s="29">
        <v>4</v>
      </c>
      <c r="B7" s="29">
        <v>400</v>
      </c>
      <c r="C7" s="29" t="s">
        <v>14</v>
      </c>
      <c r="D7" s="44"/>
    </row>
    <row r="8" spans="1:4" s="7" customFormat="1" ht="33" customHeight="1">
      <c r="A8" s="29">
        <v>5</v>
      </c>
      <c r="B8" s="29">
        <v>500</v>
      </c>
      <c r="C8" s="29" t="s">
        <v>15</v>
      </c>
      <c r="D8" s="44"/>
    </row>
    <row r="9" spans="1:4" s="7" customFormat="1" ht="33" customHeight="1">
      <c r="A9" s="29">
        <v>6</v>
      </c>
      <c r="B9" s="29">
        <v>600</v>
      </c>
      <c r="C9" s="29" t="s">
        <v>16</v>
      </c>
      <c r="D9" s="44"/>
    </row>
    <row r="10" spans="1:4" s="7" customFormat="1" ht="33" customHeight="1">
      <c r="A10" s="29">
        <v>7</v>
      </c>
      <c r="B10" s="29">
        <v>700</v>
      </c>
      <c r="C10" s="29" t="s">
        <v>17</v>
      </c>
      <c r="D10" s="44"/>
    </row>
    <row r="11" spans="1:4" s="7" customFormat="1" ht="33" customHeight="1">
      <c r="A11" s="29">
        <v>8</v>
      </c>
      <c r="B11" s="61" t="s">
        <v>53</v>
      </c>
      <c r="C11" s="61"/>
      <c r="D11" s="44">
        <f>SUM(D4:D10)</f>
        <v>-40747</v>
      </c>
    </row>
    <row r="12" spans="1:4" s="7" customFormat="1" ht="33" customHeight="1">
      <c r="A12" s="29">
        <v>9</v>
      </c>
      <c r="B12" s="61" t="s">
        <v>54</v>
      </c>
      <c r="C12" s="61"/>
      <c r="D12" s="44"/>
    </row>
    <row r="13" spans="1:4" s="7" customFormat="1" ht="33" customHeight="1">
      <c r="A13" s="29">
        <v>10</v>
      </c>
      <c r="B13" s="61" t="s">
        <v>55</v>
      </c>
      <c r="C13" s="61"/>
      <c r="D13" s="44"/>
    </row>
    <row r="14" spans="1:4" s="7" customFormat="1" ht="33" customHeight="1">
      <c r="A14" s="29">
        <v>11</v>
      </c>
      <c r="B14" s="63" t="s">
        <v>56</v>
      </c>
      <c r="C14" s="63"/>
      <c r="D14" s="44">
        <f>ROUND(D11-D12-D13,0)</f>
        <v>-40747</v>
      </c>
    </row>
    <row r="15" spans="1:4" s="7" customFormat="1" ht="33" customHeight="1">
      <c r="A15" s="29">
        <v>12</v>
      </c>
      <c r="B15" s="64" t="s">
        <v>76</v>
      </c>
      <c r="C15" s="61"/>
      <c r="D15" s="44">
        <f>ROUND(D14*3%,0)</f>
        <v>-1222</v>
      </c>
    </row>
    <row r="16" spans="1:4" s="7" customFormat="1" ht="33" customHeight="1">
      <c r="A16" s="29">
        <v>13</v>
      </c>
      <c r="B16" s="61" t="s">
        <v>57</v>
      </c>
      <c r="C16" s="61"/>
      <c r="D16" s="44">
        <f>D11+D15</f>
        <v>-41969</v>
      </c>
    </row>
    <row r="17" spans="1:4" ht="30" customHeight="1">
      <c r="A17" s="59"/>
      <c r="B17" s="60"/>
      <c r="C17" s="60"/>
      <c r="D17" s="60"/>
    </row>
  </sheetData>
  <sheetProtection password="E189" sheet="1"/>
  <protectedRanges>
    <protectedRange sqref="D13" name="区域1"/>
  </protectedRanges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6" header="0.3" footer="1.4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glg</cp:lastModifiedBy>
  <cp:lastPrinted>2015-11-13T01:30:35Z</cp:lastPrinted>
  <dcterms:created xsi:type="dcterms:W3CDTF">2008-04-07T07:00:19Z</dcterms:created>
  <dcterms:modified xsi:type="dcterms:W3CDTF">2015-11-13T07:31:59Z</dcterms:modified>
  <cp:category/>
  <cp:version/>
  <cp:contentType/>
  <cp:contentStatus/>
</cp:coreProperties>
</file>