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0" yWindow="65371" windowWidth="12120" windowHeight="8130" tabRatio="610" activeTab="4"/>
  </bookViews>
  <sheets>
    <sheet name="第100章" sheetId="1" r:id="rId1"/>
    <sheet name="第200章" sheetId="2" r:id="rId2"/>
    <sheet name="第300章 " sheetId="3" r:id="rId3"/>
    <sheet name="第400章" sheetId="4" r:id="rId4"/>
    <sheet name="汇总表" sheetId="5" r:id="rId5"/>
  </sheets>
  <definedNames>
    <definedName name="_xlnm.Print_Titles" localSheetId="1">'第200章'!$1:$4</definedName>
    <definedName name="_xlnm.Print_Titles" localSheetId="2">'第300章 '!$1:$4</definedName>
    <definedName name="_xlnm.Print_Titles" localSheetId="3">'第400章'!$1:$4</definedName>
  </definedNames>
  <calcPr fullCalcOnLoad="1"/>
</workbook>
</file>

<file path=xl/sharedStrings.xml><?xml version="1.0" encoding="utf-8"?>
<sst xmlns="http://schemas.openxmlformats.org/spreadsheetml/2006/main" count="227" uniqueCount="138">
  <si>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</si>
  <si>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</si>
  <si>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</si>
  <si>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</si>
  <si>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</si>
  <si>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</si>
  <si>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</si>
  <si>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</si>
  <si>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</si>
  <si>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</si>
  <si>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</si>
  <si>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</si>
  <si>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</si>
  <si>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</si>
  <si>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</si>
  <si>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</si>
  <si>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</si>
  <si>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</si>
  <si>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</si>
  <si>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</si>
  <si>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</si>
  <si>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</si>
  <si>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第100章至第700章清单合计</t>
  </si>
  <si>
    <t>已包含在清单合计中材料、工程设备、专业工程暂估价合计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</si>
  <si>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</si>
  <si>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</si>
  <si>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</si>
  <si>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</si>
  <si>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</si>
  <si>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</si>
  <si>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</si>
  <si>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</si>
  <si>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清单合计减去材料、工程设备、专业工程暂估价、安全生产费（非竞争性部分）合计(8-9-10=11)（评标价）</t>
  </si>
  <si>
    <t>投标价（8+12=13）</t>
  </si>
  <si>
    <t>-a</t>
  </si>
  <si>
    <t>m2</t>
  </si>
  <si>
    <t>308-2</t>
  </si>
  <si>
    <t>清单  第200章 合计   人民币</t>
  </si>
  <si>
    <t>清单  第300章 合计   人民币</t>
  </si>
  <si>
    <t>已包含在清单合计中的安全生产费(非竞争性部分)</t>
  </si>
  <si>
    <t>103-1</t>
  </si>
  <si>
    <t>清单     第100章   总则</t>
  </si>
  <si>
    <t>清单     第200章  路 基</t>
  </si>
  <si>
    <t>清单     第300章  路面</t>
  </si>
  <si>
    <t>施工环保费</t>
  </si>
  <si>
    <t>m</t>
  </si>
  <si>
    <t>-b</t>
  </si>
  <si>
    <t>305-1</t>
  </si>
  <si>
    <t>308-1</t>
  </si>
  <si>
    <t>313-5</t>
  </si>
  <si>
    <t>309-1</t>
  </si>
  <si>
    <t>细粒式沥青混凝土</t>
  </si>
  <si>
    <t>309-2</t>
  </si>
  <si>
    <t>中粒式沥青混凝土</t>
  </si>
  <si>
    <t>混凝土预制块路缘石</t>
  </si>
  <si>
    <t>-c</t>
  </si>
  <si>
    <t>202-5</t>
  </si>
  <si>
    <t>t</t>
  </si>
  <si>
    <t/>
  </si>
  <si>
    <t xml:space="preserve">竣工文件 </t>
  </si>
  <si>
    <t>102-3</t>
  </si>
  <si>
    <t>103-2</t>
  </si>
  <si>
    <t>103-3</t>
  </si>
  <si>
    <t>103-4</t>
  </si>
  <si>
    <t>103-5</t>
  </si>
  <si>
    <t>310-2</t>
  </si>
  <si>
    <t>封层</t>
  </si>
  <si>
    <t>202-1</t>
  </si>
  <si>
    <t>清理与掘除</t>
  </si>
  <si>
    <t>旧路面沥青混合料回收（8年以上）</t>
  </si>
  <si>
    <t>路面排水</t>
  </si>
  <si>
    <t>临时道路、桥梁修建、养护与拆除(包括原道路的养护费、交通导改)</t>
  </si>
  <si>
    <t>临时占地</t>
  </si>
  <si>
    <t>临时供电设施</t>
  </si>
  <si>
    <t>电信设施的提供、维修与拆除</t>
  </si>
  <si>
    <t>供水与排污设施</t>
  </si>
  <si>
    <t>-d</t>
  </si>
  <si>
    <t>207-9</t>
  </si>
  <si>
    <t>m3</t>
  </si>
  <si>
    <t>313-1</t>
  </si>
  <si>
    <t xml:space="preserve">  货币单位：人民币元</t>
  </si>
  <si>
    <t>货币单位：人民币元</t>
  </si>
  <si>
    <r>
      <t>按上项（11）金额</t>
    </r>
    <r>
      <rPr>
        <sz val="10.5"/>
        <rFont val="宋体"/>
        <family val="0"/>
      </rPr>
      <t>的5%</t>
    </r>
    <r>
      <rPr>
        <sz val="10.5"/>
        <rFont val="宋体"/>
        <family val="0"/>
      </rPr>
      <t>作为不可预见因素的暂定金额</t>
    </r>
  </si>
  <si>
    <t>顺义区右堤路（顺平路～龙塘路）大修工程</t>
  </si>
  <si>
    <t>202-2</t>
  </si>
  <si>
    <t>挖除旧路面</t>
  </si>
  <si>
    <t>挖除旧路底基层</t>
  </si>
  <si>
    <t>挖除旧路路床</t>
  </si>
  <si>
    <t>挖除旧路结构</t>
  </si>
  <si>
    <t>202-4</t>
  </si>
  <si>
    <t>铣刨路面</t>
  </si>
  <si>
    <t>铣刨旧路路面</t>
  </si>
  <si>
    <t>铣刨旧路基层</t>
  </si>
  <si>
    <t>203-1</t>
  </si>
  <si>
    <t>路基挖方</t>
  </si>
  <si>
    <t>挖土方</t>
  </si>
  <si>
    <t>204-1</t>
  </si>
  <si>
    <t>路基填筑（包括填前压实）</t>
  </si>
  <si>
    <t>填土方</t>
  </si>
  <si>
    <t>205-9</t>
  </si>
  <si>
    <t>209-4</t>
  </si>
  <si>
    <t>路基处理</t>
  </si>
  <si>
    <t>303-1</t>
  </si>
  <si>
    <t>石灰稳定土底基层</t>
  </si>
  <si>
    <t>石灰粉煤灰稳定碎石基层</t>
  </si>
  <si>
    <t>二灰碎石基层 18cm</t>
  </si>
  <si>
    <t>306-1</t>
  </si>
  <si>
    <t>级配碎石底基层</t>
  </si>
  <si>
    <t>厚20cm</t>
  </si>
  <si>
    <t>乳化沥青透层</t>
  </si>
  <si>
    <t>改性乳化沥青粘层</t>
  </si>
  <si>
    <t>ZAC-13C 4cm</t>
  </si>
  <si>
    <t>ZAC-20C 6cm</t>
  </si>
  <si>
    <t>沥青下封层</t>
  </si>
  <si>
    <t>培土路肩</t>
  </si>
  <si>
    <t>C30砼乙3缘石</t>
  </si>
  <si>
    <t>C30砼乙1缘石</t>
  </si>
  <si>
    <t>313-6</t>
  </si>
  <si>
    <t>313-7</t>
  </si>
  <si>
    <t>站牌基础混凝土</t>
  </si>
  <si>
    <t>314-8</t>
  </si>
  <si>
    <t>雨水干管 D=600mm</t>
  </si>
  <si>
    <t>雨水口支管 D=300mm</t>
  </si>
  <si>
    <t>个</t>
  </si>
  <si>
    <t>双箅雨水口</t>
  </si>
  <si>
    <t>检查井</t>
  </si>
  <si>
    <t>清单     第400章  桥梁、涵洞</t>
  </si>
  <si>
    <t>清单  第400章 合计   人民币</t>
  </si>
  <si>
    <t>419-1</t>
  </si>
  <si>
    <t>单孔钢筋混凝土圆管涵</t>
  </si>
  <si>
    <t>翻建边涵 D=600mm</t>
  </si>
  <si>
    <t>步道砖</t>
  </si>
  <si>
    <t>313-8</t>
  </si>
  <si>
    <t>路灯杆提升</t>
  </si>
  <si>
    <t>路宅分家墙</t>
  </si>
  <si>
    <t>生态植草边沟</t>
  </si>
  <si>
    <t>12%石灰土 厚20cm</t>
  </si>
  <si>
    <t>处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</si>
</sst>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00"/>
    <numFmt numFmtId="204" formatCode="0.0000"/>
    <numFmt numFmtId="205" formatCode="#0"/>
  </numFmts>
  <fonts count="5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u val="single"/>
      <sz val="12"/>
      <name val="Calibri"/>
      <family val="0"/>
    </font>
    <font>
      <u val="single"/>
      <sz val="12"/>
      <name val="Cambria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4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7" fillId="0" borderId="0" xfId="0" applyFont="1" applyAlignment="1">
      <alignment vertical="center"/>
    </xf>
    <xf numFmtId="49" fontId="47" fillId="0" borderId="0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184" fontId="49" fillId="0" borderId="10" xfId="0" applyNumberFormat="1" applyFont="1" applyFill="1" applyBorder="1" applyAlignment="1">
      <alignment horizontal="center" vertical="center" shrinkToFit="1"/>
    </xf>
    <xf numFmtId="49" fontId="47" fillId="0" borderId="0" xfId="0" applyNumberFormat="1" applyFont="1" applyFill="1" applyAlignment="1">
      <alignment vertical="center"/>
    </xf>
    <xf numFmtId="0" fontId="47" fillId="0" borderId="0" xfId="0" applyNumberFormat="1" applyFont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185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0" xfId="0" applyFont="1" applyFill="1" applyAlignment="1">
      <alignment vertical="center"/>
    </xf>
    <xf numFmtId="185" fontId="6" fillId="0" borderId="10" xfId="0" applyNumberFormat="1" applyFont="1" applyBorder="1" applyAlignment="1">
      <alignment horizontal="center" vertical="center" shrinkToFit="1"/>
    </xf>
    <xf numFmtId="185" fontId="6" fillId="0" borderId="10" xfId="0" applyNumberFormat="1" applyFont="1" applyBorder="1" applyAlignment="1" applyProtection="1">
      <alignment horizontal="center" vertical="center" shrinkToFit="1"/>
      <protection hidden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 applyProtection="1">
      <alignment horizontal="center" vertical="center" wrapText="1"/>
      <protection/>
    </xf>
    <xf numFmtId="0" fontId="11" fillId="32" borderId="10" xfId="0" applyFont="1" applyFill="1" applyBorder="1" applyAlignment="1" applyProtection="1">
      <alignment horizontal="left" vertical="center" wrapText="1"/>
      <protection/>
    </xf>
    <xf numFmtId="185" fontId="11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1" fillId="32" borderId="10" xfId="0" applyFont="1" applyFill="1" applyBorder="1" applyAlignment="1" applyProtection="1">
      <alignment horizontal="center" vertical="center" wrapText="1"/>
      <protection/>
    </xf>
    <xf numFmtId="0" fontId="11" fillId="32" borderId="10" xfId="0" applyFont="1" applyFill="1" applyBorder="1" applyAlignment="1" applyProtection="1">
      <alignment horizontal="left" vertical="center" wrapText="1"/>
      <protection/>
    </xf>
    <xf numFmtId="192" fontId="11" fillId="32" borderId="10" xfId="0" applyNumberFormat="1" applyFont="1" applyFill="1" applyBorder="1" applyAlignment="1" applyProtection="1">
      <alignment horizontal="right" vertical="center" wrapText="1"/>
      <protection/>
    </xf>
    <xf numFmtId="184" fontId="11" fillId="32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184" fontId="12" fillId="32" borderId="10" xfId="0" applyNumberFormat="1" applyFont="1" applyFill="1" applyBorder="1" applyAlignment="1" applyProtection="1">
      <alignment horizontal="center" vertical="center" wrapText="1"/>
      <protection/>
    </xf>
    <xf numFmtId="185" fontId="12" fillId="32" borderId="10" xfId="0" applyNumberFormat="1" applyFont="1" applyFill="1" applyBorder="1" applyAlignment="1" applyProtection="1">
      <alignment horizontal="center" vertical="center" wrapText="1"/>
      <protection/>
    </xf>
    <xf numFmtId="18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185" fontId="12" fillId="0" borderId="10" xfId="0" applyNumberFormat="1" applyFont="1" applyFill="1" applyBorder="1" applyAlignment="1" applyProtection="1">
      <alignment horizontal="center" vertical="center" wrapText="1"/>
      <protection/>
    </xf>
    <xf numFmtId="185" fontId="50" fillId="0" borderId="10" xfId="0" applyNumberFormat="1" applyFont="1" applyFill="1" applyBorder="1" applyAlignment="1">
      <alignment horizontal="center" vertical="center" shrinkToFit="1"/>
    </xf>
    <xf numFmtId="184" fontId="49" fillId="0" borderId="10" xfId="0" applyNumberFormat="1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185" fontId="51" fillId="0" borderId="10" xfId="0" applyNumberFormat="1" applyFont="1" applyFill="1" applyBorder="1" applyAlignment="1" applyProtection="1">
      <alignment horizontal="center" vertical="center"/>
      <protection hidden="1"/>
    </xf>
    <xf numFmtId="185" fontId="5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right" vertical="center"/>
    </xf>
    <xf numFmtId="185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0" xfId="0" applyFont="1" applyFill="1" applyAlignment="1">
      <alignment horizontal="center" vertical="center"/>
    </xf>
    <xf numFmtId="0" fontId="47" fillId="0" borderId="0" xfId="0" applyFont="1" applyFill="1" applyBorder="1" applyAlignment="1" applyProtection="1">
      <alignment horizontal="left" vertical="center" wrapText="1"/>
      <protection hidden="1"/>
    </xf>
    <xf numFmtId="0" fontId="47" fillId="0" borderId="0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4">
      <selection activeCell="I7" sqref="I7"/>
    </sheetView>
  </sheetViews>
  <sheetFormatPr defaultColWidth="9.00390625" defaultRowHeight="14.25"/>
  <cols>
    <col min="1" max="1" width="9.125" style="2" customWidth="1"/>
    <col min="2" max="2" width="27.625" style="2" customWidth="1"/>
    <col min="3" max="3" width="8.625" style="2" customWidth="1"/>
    <col min="4" max="6" width="11.625" style="2" customWidth="1"/>
    <col min="7" max="16384" width="9.00390625" style="2" customWidth="1"/>
  </cols>
  <sheetData>
    <row r="1" spans="1:6" ht="39.75" customHeight="1">
      <c r="A1" s="55" t="s">
        <v>0</v>
      </c>
      <c r="B1" s="55"/>
      <c r="C1" s="55"/>
      <c r="D1" s="55"/>
      <c r="E1" s="55"/>
      <c r="F1" s="55"/>
    </row>
    <row r="2" spans="1:5" ht="33" customHeight="1">
      <c r="A2" s="2" t="s">
        <v>18</v>
      </c>
      <c r="B2" s="56" t="s">
        <v>83</v>
      </c>
      <c r="C2" s="57"/>
      <c r="D2" s="57"/>
      <c r="E2" s="2" t="s">
        <v>5</v>
      </c>
    </row>
    <row r="3" spans="1:6" s="27" customFormat="1" ht="30.75" customHeight="1">
      <c r="A3" s="58" t="s">
        <v>41</v>
      </c>
      <c r="B3" s="58"/>
      <c r="C3" s="58"/>
      <c r="D3" s="58"/>
      <c r="E3" s="58"/>
      <c r="F3" s="58"/>
    </row>
    <row r="4" spans="1:6" ht="33" customHeight="1">
      <c r="A4" s="4" t="s">
        <v>24</v>
      </c>
      <c r="B4" s="4" t="s">
        <v>25</v>
      </c>
      <c r="C4" s="4" t="s">
        <v>1</v>
      </c>
      <c r="D4" s="4" t="s">
        <v>2</v>
      </c>
      <c r="E4" s="4" t="s">
        <v>3</v>
      </c>
      <c r="F4" s="4" t="s">
        <v>4</v>
      </c>
    </row>
    <row r="5" spans="1:6" s="28" customFormat="1" ht="36.75" customHeight="1">
      <c r="A5" s="33" t="s">
        <v>26</v>
      </c>
      <c r="B5" s="34" t="s">
        <v>59</v>
      </c>
      <c r="C5" s="33" t="s">
        <v>27</v>
      </c>
      <c r="D5" s="25">
        <v>1</v>
      </c>
      <c r="E5" s="53"/>
      <c r="F5" s="29">
        <f>ROUND(D5*E5,0)</f>
        <v>0</v>
      </c>
    </row>
    <row r="6" spans="1:6" s="30" customFormat="1" ht="36.75" customHeight="1">
      <c r="A6" s="33" t="s">
        <v>31</v>
      </c>
      <c r="B6" s="34" t="s">
        <v>44</v>
      </c>
      <c r="C6" s="33" t="s">
        <v>27</v>
      </c>
      <c r="D6" s="25">
        <v>1</v>
      </c>
      <c r="E6" s="53"/>
      <c r="F6" s="29">
        <f aca="true" t="shared" si="0" ref="F6:F13">ROUND(D6*E6,0)</f>
        <v>0</v>
      </c>
    </row>
    <row r="7" spans="1:6" s="30" customFormat="1" ht="36.75" customHeight="1">
      <c r="A7" s="33" t="s">
        <v>60</v>
      </c>
      <c r="B7" s="34" t="s">
        <v>28</v>
      </c>
      <c r="C7" s="33" t="s">
        <v>27</v>
      </c>
      <c r="D7" s="25">
        <v>1</v>
      </c>
      <c r="E7" s="53"/>
      <c r="F7" s="29">
        <f t="shared" si="0"/>
        <v>0</v>
      </c>
    </row>
    <row r="8" spans="1:6" s="30" customFormat="1" ht="41.25" customHeight="1">
      <c r="A8" s="33" t="s">
        <v>40</v>
      </c>
      <c r="B8" s="34" t="s">
        <v>71</v>
      </c>
      <c r="C8" s="33" t="s">
        <v>27</v>
      </c>
      <c r="D8" s="25">
        <v>1</v>
      </c>
      <c r="E8" s="53"/>
      <c r="F8" s="29">
        <f t="shared" si="0"/>
        <v>0</v>
      </c>
    </row>
    <row r="9" spans="1:6" s="30" customFormat="1" ht="36.75" customHeight="1">
      <c r="A9" s="33" t="s">
        <v>61</v>
      </c>
      <c r="B9" s="34" t="s">
        <v>72</v>
      </c>
      <c r="C9" s="33" t="s">
        <v>27</v>
      </c>
      <c r="D9" s="25">
        <v>1</v>
      </c>
      <c r="E9" s="53"/>
      <c r="F9" s="29">
        <f t="shared" si="0"/>
        <v>0</v>
      </c>
    </row>
    <row r="10" spans="1:6" s="28" customFormat="1" ht="36.75" customHeight="1">
      <c r="A10" s="33" t="s">
        <v>62</v>
      </c>
      <c r="B10" s="34" t="s">
        <v>73</v>
      </c>
      <c r="C10" s="33" t="s">
        <v>27</v>
      </c>
      <c r="D10" s="25">
        <v>1</v>
      </c>
      <c r="E10" s="53"/>
      <c r="F10" s="29">
        <f t="shared" si="0"/>
        <v>0</v>
      </c>
    </row>
    <row r="11" spans="1:6" s="28" customFormat="1" ht="36.75" customHeight="1">
      <c r="A11" s="33" t="s">
        <v>63</v>
      </c>
      <c r="B11" s="34" t="s">
        <v>74</v>
      </c>
      <c r="C11" s="33" t="s">
        <v>27</v>
      </c>
      <c r="D11" s="25">
        <v>1</v>
      </c>
      <c r="E11" s="53"/>
      <c r="F11" s="29">
        <f t="shared" si="0"/>
        <v>0</v>
      </c>
    </row>
    <row r="12" spans="1:6" s="28" customFormat="1" ht="36.75" customHeight="1">
      <c r="A12" s="33" t="s">
        <v>64</v>
      </c>
      <c r="B12" s="34" t="s">
        <v>75</v>
      </c>
      <c r="C12" s="33" t="s">
        <v>27</v>
      </c>
      <c r="D12" s="25">
        <v>1</v>
      </c>
      <c r="E12" s="53"/>
      <c r="F12" s="29">
        <f t="shared" si="0"/>
        <v>0</v>
      </c>
    </row>
    <row r="13" spans="1:6" s="28" customFormat="1" ht="36.75" customHeight="1">
      <c r="A13" s="33" t="s">
        <v>29</v>
      </c>
      <c r="B13" s="34" t="s">
        <v>30</v>
      </c>
      <c r="C13" s="33" t="s">
        <v>27</v>
      </c>
      <c r="D13" s="25">
        <v>1</v>
      </c>
      <c r="E13" s="53"/>
      <c r="F13" s="29">
        <f t="shared" si="0"/>
        <v>0</v>
      </c>
    </row>
    <row r="14" spans="1:14" ht="38.25" customHeight="1">
      <c r="A14" s="59" t="s">
        <v>21</v>
      </c>
      <c r="B14" s="59"/>
      <c r="C14" s="59"/>
      <c r="D14" s="60">
        <f>ROUND(SUM(F5:F13),0)</f>
        <v>0</v>
      </c>
      <c r="E14" s="60"/>
      <c r="F14" s="26" t="s">
        <v>19</v>
      </c>
      <c r="G14" s="10"/>
      <c r="H14" s="10"/>
      <c r="I14" s="10"/>
      <c r="J14" s="10"/>
      <c r="K14" s="10"/>
      <c r="L14" s="10"/>
      <c r="M14" s="10"/>
      <c r="N14" s="10"/>
    </row>
    <row r="15" ht="32.25" customHeight="1"/>
    <row r="16" ht="25.5" customHeight="1">
      <c r="A16" s="11"/>
    </row>
  </sheetData>
  <sheetProtection password="E8A6" sheet="1"/>
  <protectedRanges>
    <protectedRange sqref="E5:E13" name="区域1"/>
  </protectedRanges>
  <mergeCells count="5">
    <mergeCell ref="A1:F1"/>
    <mergeCell ref="B2:D2"/>
    <mergeCell ref="A3:F3"/>
    <mergeCell ref="A14:C14"/>
    <mergeCell ref="D14:E14"/>
  </mergeCells>
  <printOptions horizontalCentered="1"/>
  <pageMargins left="0.7480314960629921" right="0.7480314960629921" top="0.7480314960629921" bottom="1.3385826771653544" header="0.31496062992125984" footer="1.062992125984252"/>
  <pageSetup horizontalDpi="600" verticalDpi="600" orientation="portrait" paperSize="9" r:id="rId1"/>
  <headerFooter>
    <oddFooter xml:space="preserve">&amp;L投标书签署人签字：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7">
      <selection activeCell="D5" sqref="D5"/>
    </sheetView>
  </sheetViews>
  <sheetFormatPr defaultColWidth="9.00390625" defaultRowHeight="14.25"/>
  <cols>
    <col min="1" max="1" width="9.125" style="2" customWidth="1"/>
    <col min="2" max="2" width="27.625" style="12" customWidth="1"/>
    <col min="3" max="3" width="8.625" style="2" customWidth="1"/>
    <col min="4" max="4" width="11.625" style="13" customWidth="1"/>
    <col min="5" max="6" width="11.625" style="14" customWidth="1"/>
    <col min="7" max="8" width="9.00390625" style="2" customWidth="1"/>
    <col min="9" max="9" width="18.375" style="2" bestFit="1" customWidth="1"/>
    <col min="10" max="16384" width="9.00390625" style="2" customWidth="1"/>
  </cols>
  <sheetData>
    <row r="1" spans="1:6" ht="39.75" customHeight="1">
      <c r="A1" s="55" t="s">
        <v>0</v>
      </c>
      <c r="B1" s="55"/>
      <c r="C1" s="55"/>
      <c r="D1" s="55"/>
      <c r="E1" s="55"/>
      <c r="F1" s="55"/>
    </row>
    <row r="2" spans="1:6" ht="33.75" customHeight="1">
      <c r="A2" s="3" t="s">
        <v>18</v>
      </c>
      <c r="B2" s="62" t="str">
        <f>'第100章'!B2</f>
        <v>顺义区右堤路（顺平路～龙塘路）大修工程</v>
      </c>
      <c r="C2" s="62"/>
      <c r="D2" s="62"/>
      <c r="E2" s="63" t="s">
        <v>6</v>
      </c>
      <c r="F2" s="63"/>
    </row>
    <row r="3" spans="1:6" ht="33.75" customHeight="1">
      <c r="A3" s="58" t="s">
        <v>42</v>
      </c>
      <c r="B3" s="58"/>
      <c r="C3" s="58"/>
      <c r="D3" s="58"/>
      <c r="E3" s="58"/>
      <c r="F3" s="58"/>
    </row>
    <row r="4" spans="1:6" ht="30.75" customHeight="1">
      <c r="A4" s="4" t="s">
        <v>24</v>
      </c>
      <c r="B4" s="4" t="s">
        <v>25</v>
      </c>
      <c r="C4" s="4" t="s">
        <v>1</v>
      </c>
      <c r="D4" s="5" t="s">
        <v>2</v>
      </c>
      <c r="E4" s="6" t="s">
        <v>3</v>
      </c>
      <c r="F4" s="6" t="s">
        <v>4</v>
      </c>
    </row>
    <row r="5" spans="1:6" ht="27.75" customHeight="1">
      <c r="A5" s="35" t="s">
        <v>67</v>
      </c>
      <c r="B5" s="36" t="s">
        <v>68</v>
      </c>
      <c r="C5" s="35" t="s">
        <v>27</v>
      </c>
      <c r="D5" s="37">
        <v>1</v>
      </c>
      <c r="E5" s="8"/>
      <c r="F5" s="29">
        <f aca="true" t="shared" si="0" ref="F5:F20">ROUND(D5*E5,0)</f>
        <v>0</v>
      </c>
    </row>
    <row r="6" spans="1:6" ht="27.75" customHeight="1">
      <c r="A6" s="40" t="s">
        <v>84</v>
      </c>
      <c r="B6" s="41" t="s">
        <v>85</v>
      </c>
      <c r="C6" s="40" t="s">
        <v>58</v>
      </c>
      <c r="D6" s="42"/>
      <c r="E6" s="8"/>
      <c r="F6" s="29"/>
    </row>
    <row r="7" spans="1:6" ht="27.75" customHeight="1">
      <c r="A7" s="40" t="s">
        <v>34</v>
      </c>
      <c r="B7" s="41" t="s">
        <v>86</v>
      </c>
      <c r="C7" s="40" t="s">
        <v>78</v>
      </c>
      <c r="D7" s="43">
        <v>8067.82</v>
      </c>
      <c r="E7" s="8"/>
      <c r="F7" s="29">
        <f t="shared" si="0"/>
        <v>0</v>
      </c>
    </row>
    <row r="8" spans="1:6" ht="27.75" customHeight="1">
      <c r="A8" s="40" t="s">
        <v>46</v>
      </c>
      <c r="B8" s="41" t="s">
        <v>87</v>
      </c>
      <c r="C8" s="40" t="s">
        <v>78</v>
      </c>
      <c r="D8" s="43">
        <v>6830.8</v>
      </c>
      <c r="E8" s="8"/>
      <c r="F8" s="29">
        <f t="shared" si="0"/>
        <v>0</v>
      </c>
    </row>
    <row r="9" spans="1:6" ht="27.75" customHeight="1">
      <c r="A9" s="40" t="s">
        <v>55</v>
      </c>
      <c r="B9" s="41" t="s">
        <v>88</v>
      </c>
      <c r="C9" s="40" t="s">
        <v>78</v>
      </c>
      <c r="D9" s="43">
        <v>1851.3</v>
      </c>
      <c r="E9" s="8"/>
      <c r="F9" s="29">
        <f t="shared" si="0"/>
        <v>0</v>
      </c>
    </row>
    <row r="10" spans="1:6" ht="27.75" customHeight="1">
      <c r="A10" s="40" t="s">
        <v>89</v>
      </c>
      <c r="B10" s="41" t="s">
        <v>90</v>
      </c>
      <c r="C10" s="40" t="s">
        <v>58</v>
      </c>
      <c r="D10" s="43"/>
      <c r="E10" s="8"/>
      <c r="F10" s="29"/>
    </row>
    <row r="11" spans="1:6" ht="27.75" customHeight="1">
      <c r="A11" s="40" t="s">
        <v>34</v>
      </c>
      <c r="B11" s="41" t="s">
        <v>91</v>
      </c>
      <c r="C11" s="40" t="s">
        <v>78</v>
      </c>
      <c r="D11" s="43">
        <v>3699.92</v>
      </c>
      <c r="E11" s="8"/>
      <c r="F11" s="29">
        <f t="shared" si="0"/>
        <v>0</v>
      </c>
    </row>
    <row r="12" spans="1:6" ht="27.75" customHeight="1">
      <c r="A12" s="40" t="s">
        <v>46</v>
      </c>
      <c r="B12" s="41" t="s">
        <v>92</v>
      </c>
      <c r="C12" s="40" t="s">
        <v>78</v>
      </c>
      <c r="D12" s="43">
        <v>9409.59</v>
      </c>
      <c r="E12" s="8"/>
      <c r="F12" s="29">
        <f t="shared" si="0"/>
        <v>0</v>
      </c>
    </row>
    <row r="13" spans="1:6" ht="27.75" customHeight="1">
      <c r="A13" s="40" t="s">
        <v>56</v>
      </c>
      <c r="B13" s="41" t="s">
        <v>69</v>
      </c>
      <c r="C13" s="40" t="s">
        <v>57</v>
      </c>
      <c r="D13" s="43">
        <v>6588.2</v>
      </c>
      <c r="E13" s="8"/>
      <c r="F13" s="29">
        <f t="shared" si="0"/>
        <v>0</v>
      </c>
    </row>
    <row r="14" spans="1:6" ht="27.75" customHeight="1">
      <c r="A14" s="40" t="s">
        <v>93</v>
      </c>
      <c r="B14" s="41" t="s">
        <v>94</v>
      </c>
      <c r="C14" s="40" t="s">
        <v>58</v>
      </c>
      <c r="D14" s="43"/>
      <c r="E14" s="8"/>
      <c r="F14" s="29"/>
    </row>
    <row r="15" spans="1:6" ht="27.75" customHeight="1">
      <c r="A15" s="40" t="s">
        <v>34</v>
      </c>
      <c r="B15" s="41" t="s">
        <v>95</v>
      </c>
      <c r="C15" s="40" t="s">
        <v>78</v>
      </c>
      <c r="D15" s="43">
        <v>5443.2</v>
      </c>
      <c r="E15" s="8"/>
      <c r="F15" s="29">
        <f t="shared" si="0"/>
        <v>0</v>
      </c>
    </row>
    <row r="16" spans="1:6" ht="27.75" customHeight="1">
      <c r="A16" s="40" t="s">
        <v>96</v>
      </c>
      <c r="B16" s="41" t="s">
        <v>97</v>
      </c>
      <c r="C16" s="40" t="s">
        <v>58</v>
      </c>
      <c r="D16" s="43"/>
      <c r="E16" s="8"/>
      <c r="F16" s="29"/>
    </row>
    <row r="17" spans="1:6" ht="27.75" customHeight="1">
      <c r="A17" s="40" t="s">
        <v>34</v>
      </c>
      <c r="B17" s="41" t="s">
        <v>98</v>
      </c>
      <c r="C17" s="40" t="s">
        <v>78</v>
      </c>
      <c r="D17" s="43">
        <v>18432.8</v>
      </c>
      <c r="E17" s="8"/>
      <c r="F17" s="29">
        <f t="shared" si="0"/>
        <v>0</v>
      </c>
    </row>
    <row r="18" spans="1:8" ht="27.75" customHeight="1">
      <c r="A18" s="40" t="s">
        <v>99</v>
      </c>
      <c r="B18" s="41" t="s">
        <v>101</v>
      </c>
      <c r="C18" s="40" t="s">
        <v>35</v>
      </c>
      <c r="D18" s="43">
        <v>8067.8</v>
      </c>
      <c r="E18" s="8"/>
      <c r="F18" s="29">
        <f t="shared" si="0"/>
        <v>0</v>
      </c>
      <c r="H18" s="46"/>
    </row>
    <row r="19" spans="1:6" ht="27.75" customHeight="1">
      <c r="A19" s="40" t="s">
        <v>77</v>
      </c>
      <c r="B19" s="41" t="s">
        <v>135</v>
      </c>
      <c r="C19" s="40" t="s">
        <v>78</v>
      </c>
      <c r="D19" s="43">
        <v>260</v>
      </c>
      <c r="E19" s="8"/>
      <c r="F19" s="29">
        <f t="shared" si="0"/>
        <v>0</v>
      </c>
    </row>
    <row r="20" spans="1:6" ht="27.75" customHeight="1">
      <c r="A20" s="40" t="s">
        <v>100</v>
      </c>
      <c r="B20" s="41" t="s">
        <v>134</v>
      </c>
      <c r="C20" s="40" t="s">
        <v>45</v>
      </c>
      <c r="D20" s="43">
        <v>260</v>
      </c>
      <c r="E20" s="8"/>
      <c r="F20" s="29">
        <f t="shared" si="0"/>
        <v>0</v>
      </c>
    </row>
    <row r="21" spans="1:6" ht="33.75" customHeight="1">
      <c r="A21" s="59" t="s">
        <v>37</v>
      </c>
      <c r="B21" s="59"/>
      <c r="C21" s="59"/>
      <c r="D21" s="61">
        <f>ROUND(SUM(F5:F20),0)</f>
        <v>0</v>
      </c>
      <c r="E21" s="61"/>
      <c r="F21" s="45" t="s">
        <v>19</v>
      </c>
    </row>
  </sheetData>
  <sheetProtection password="E8A6" sheet="1"/>
  <protectedRanges>
    <protectedRange sqref="E5 E7:E9 E11:E13 E15 E17:E20" name="区域1"/>
  </protectedRanges>
  <mergeCells count="6">
    <mergeCell ref="A21:C21"/>
    <mergeCell ref="D21:E21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4583333333333333" header="0.5118110236220472" footer="1.208333333333333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3">
      <selection activeCell="D25" sqref="D25"/>
    </sheetView>
  </sheetViews>
  <sheetFormatPr defaultColWidth="9.00390625" defaultRowHeight="14.25"/>
  <cols>
    <col min="1" max="1" width="9.125" style="22" customWidth="1"/>
    <col min="2" max="2" width="27.625" style="15" customWidth="1"/>
    <col min="3" max="3" width="8.625" style="15" customWidth="1"/>
    <col min="4" max="4" width="11.625" style="23" customWidth="1"/>
    <col min="5" max="6" width="11.625" style="24" customWidth="1"/>
    <col min="7" max="7" width="9.00390625" style="15" customWidth="1"/>
    <col min="8" max="8" width="14.625" style="15" customWidth="1"/>
    <col min="9" max="9" width="13.875" style="15" bestFit="1" customWidth="1"/>
    <col min="10" max="16384" width="9.00390625" style="15" customWidth="1"/>
  </cols>
  <sheetData>
    <row r="1" spans="1:6" ht="39.75" customHeight="1">
      <c r="A1" s="66" t="s">
        <v>0</v>
      </c>
      <c r="B1" s="66"/>
      <c r="C1" s="66"/>
      <c r="D1" s="66"/>
      <c r="E1" s="66"/>
      <c r="F1" s="66"/>
    </row>
    <row r="2" spans="1:6" ht="24.75" customHeight="1">
      <c r="A2" s="16" t="s">
        <v>18</v>
      </c>
      <c r="B2" s="67" t="str">
        <f>'第100章'!B2</f>
        <v>顺义区右堤路（顺平路～龙塘路）大修工程</v>
      </c>
      <c r="C2" s="67"/>
      <c r="D2" s="67"/>
      <c r="E2" s="68" t="s">
        <v>80</v>
      </c>
      <c r="F2" s="68"/>
    </row>
    <row r="3" spans="1:6" ht="30" customHeight="1">
      <c r="A3" s="69" t="s">
        <v>43</v>
      </c>
      <c r="B3" s="69"/>
      <c r="C3" s="69"/>
      <c r="D3" s="69"/>
      <c r="E3" s="69"/>
      <c r="F3" s="69"/>
    </row>
    <row r="4" spans="1:6" ht="28.5" customHeight="1">
      <c r="A4" s="17" t="s">
        <v>24</v>
      </c>
      <c r="B4" s="18" t="s">
        <v>25</v>
      </c>
      <c r="C4" s="18" t="s">
        <v>1</v>
      </c>
      <c r="D4" s="19" t="s">
        <v>2</v>
      </c>
      <c r="E4" s="20" t="s">
        <v>3</v>
      </c>
      <c r="F4" s="20" t="s">
        <v>4</v>
      </c>
    </row>
    <row r="5" spans="1:6" ht="25.5" customHeight="1">
      <c r="A5" s="40" t="s">
        <v>102</v>
      </c>
      <c r="B5" s="41" t="s">
        <v>103</v>
      </c>
      <c r="C5" s="40" t="s">
        <v>58</v>
      </c>
      <c r="D5" s="47"/>
      <c r="E5" s="21"/>
      <c r="F5" s="29"/>
    </row>
    <row r="6" spans="1:8" ht="25.5" customHeight="1">
      <c r="A6" s="40" t="s">
        <v>34</v>
      </c>
      <c r="B6" s="41" t="s">
        <v>136</v>
      </c>
      <c r="C6" s="40" t="s">
        <v>35</v>
      </c>
      <c r="D6" s="47">
        <v>8067.8</v>
      </c>
      <c r="E6" s="21"/>
      <c r="F6" s="29">
        <f aca="true" t="shared" si="0" ref="F6:F30">ROUND(D6*E6,0)</f>
        <v>0</v>
      </c>
      <c r="H6" s="30"/>
    </row>
    <row r="7" spans="1:6" ht="25.5" customHeight="1">
      <c r="A7" s="40" t="s">
        <v>47</v>
      </c>
      <c r="B7" s="41" t="s">
        <v>104</v>
      </c>
      <c r="C7" s="40" t="s">
        <v>58</v>
      </c>
      <c r="D7" s="47"/>
      <c r="E7" s="21"/>
      <c r="F7" s="29"/>
    </row>
    <row r="8" spans="1:6" ht="25.5" customHeight="1">
      <c r="A8" s="40" t="s">
        <v>34</v>
      </c>
      <c r="B8" s="41" t="s">
        <v>105</v>
      </c>
      <c r="C8" s="40" t="s">
        <v>35</v>
      </c>
      <c r="D8" s="49">
        <f>139063.9-360</f>
        <v>138703.9</v>
      </c>
      <c r="E8" s="21"/>
      <c r="F8" s="29">
        <f t="shared" si="0"/>
        <v>0</v>
      </c>
    </row>
    <row r="9" spans="1:6" ht="25.5" customHeight="1">
      <c r="A9" s="40" t="s">
        <v>106</v>
      </c>
      <c r="B9" s="41" t="s">
        <v>107</v>
      </c>
      <c r="C9" s="40" t="s">
        <v>58</v>
      </c>
      <c r="D9" s="47"/>
      <c r="E9" s="21"/>
      <c r="F9" s="29"/>
    </row>
    <row r="10" spans="1:6" ht="25.5" customHeight="1">
      <c r="A10" s="40" t="s">
        <v>34</v>
      </c>
      <c r="B10" s="41" t="s">
        <v>108</v>
      </c>
      <c r="C10" s="40" t="s">
        <v>35</v>
      </c>
      <c r="D10" s="47">
        <v>32271.3</v>
      </c>
      <c r="E10" s="21"/>
      <c r="F10" s="29">
        <f t="shared" si="0"/>
        <v>0</v>
      </c>
    </row>
    <row r="11" spans="1:6" ht="25.5" customHeight="1">
      <c r="A11" s="40" t="s">
        <v>48</v>
      </c>
      <c r="B11" s="41" t="s">
        <v>109</v>
      </c>
      <c r="C11" s="40" t="s">
        <v>35</v>
      </c>
      <c r="D11" s="47">
        <v>82054.6</v>
      </c>
      <c r="E11" s="21"/>
      <c r="F11" s="29">
        <f t="shared" si="0"/>
        <v>0</v>
      </c>
    </row>
    <row r="12" spans="1:6" ht="25.5" customHeight="1">
      <c r="A12" s="40" t="s">
        <v>36</v>
      </c>
      <c r="B12" s="41" t="s">
        <v>110</v>
      </c>
      <c r="C12" s="40" t="s">
        <v>35</v>
      </c>
      <c r="D12" s="47">
        <v>73998.4</v>
      </c>
      <c r="E12" s="21"/>
      <c r="F12" s="29">
        <f t="shared" si="0"/>
        <v>0</v>
      </c>
    </row>
    <row r="13" spans="1:6" ht="25.5" customHeight="1">
      <c r="A13" s="40" t="s">
        <v>50</v>
      </c>
      <c r="B13" s="41" t="s">
        <v>51</v>
      </c>
      <c r="C13" s="40" t="s">
        <v>58</v>
      </c>
      <c r="D13" s="47"/>
      <c r="E13" s="21"/>
      <c r="F13" s="29"/>
    </row>
    <row r="14" spans="1:6" ht="25.5" customHeight="1">
      <c r="A14" s="40" t="s">
        <v>34</v>
      </c>
      <c r="B14" s="41" t="s">
        <v>111</v>
      </c>
      <c r="C14" s="40" t="s">
        <v>35</v>
      </c>
      <c r="D14" s="47">
        <v>82054.6</v>
      </c>
      <c r="E14" s="21"/>
      <c r="F14" s="29">
        <f t="shared" si="0"/>
        <v>0</v>
      </c>
    </row>
    <row r="15" spans="1:6" ht="25.5" customHeight="1">
      <c r="A15" s="40" t="s">
        <v>52</v>
      </c>
      <c r="B15" s="41" t="s">
        <v>53</v>
      </c>
      <c r="C15" s="40" t="s">
        <v>58</v>
      </c>
      <c r="D15" s="47"/>
      <c r="E15" s="21"/>
      <c r="F15" s="29"/>
    </row>
    <row r="16" spans="1:6" ht="25.5" customHeight="1">
      <c r="A16" s="40" t="s">
        <v>34</v>
      </c>
      <c r="B16" s="41" t="s">
        <v>112</v>
      </c>
      <c r="C16" s="40" t="s">
        <v>35</v>
      </c>
      <c r="D16" s="47">
        <v>73998.4</v>
      </c>
      <c r="E16" s="54"/>
      <c r="F16" s="29">
        <f t="shared" si="0"/>
        <v>0</v>
      </c>
    </row>
    <row r="17" spans="1:6" ht="25.5" customHeight="1">
      <c r="A17" s="40" t="s">
        <v>65</v>
      </c>
      <c r="B17" s="41" t="s">
        <v>66</v>
      </c>
      <c r="C17" s="40" t="s">
        <v>58</v>
      </c>
      <c r="D17" s="47"/>
      <c r="E17" s="54"/>
      <c r="F17" s="29"/>
    </row>
    <row r="18" spans="1:6" ht="25.5" customHeight="1">
      <c r="A18" s="40" t="s">
        <v>34</v>
      </c>
      <c r="B18" s="41" t="s">
        <v>113</v>
      </c>
      <c r="C18" s="40" t="s">
        <v>35</v>
      </c>
      <c r="D18" s="47">
        <v>73998.4</v>
      </c>
      <c r="E18" s="54"/>
      <c r="F18" s="29">
        <f t="shared" si="0"/>
        <v>0</v>
      </c>
    </row>
    <row r="19" spans="1:6" ht="25.5" customHeight="1">
      <c r="A19" s="40" t="s">
        <v>79</v>
      </c>
      <c r="B19" s="41" t="s">
        <v>114</v>
      </c>
      <c r="C19" s="40" t="s">
        <v>78</v>
      </c>
      <c r="D19" s="47">
        <v>6715.6</v>
      </c>
      <c r="E19" s="54"/>
      <c r="F19" s="29">
        <f t="shared" si="0"/>
        <v>0</v>
      </c>
    </row>
    <row r="20" spans="1:6" ht="25.5" customHeight="1">
      <c r="A20" s="40" t="s">
        <v>49</v>
      </c>
      <c r="B20" s="41" t="s">
        <v>54</v>
      </c>
      <c r="C20" s="40" t="s">
        <v>58</v>
      </c>
      <c r="D20" s="47"/>
      <c r="E20" s="54"/>
      <c r="F20" s="29"/>
    </row>
    <row r="21" spans="1:6" ht="25.5" customHeight="1">
      <c r="A21" s="40" t="s">
        <v>34</v>
      </c>
      <c r="B21" s="41" t="s">
        <v>115</v>
      </c>
      <c r="C21" s="40" t="s">
        <v>45</v>
      </c>
      <c r="D21" s="47">
        <v>18965</v>
      </c>
      <c r="E21" s="54"/>
      <c r="F21" s="29">
        <f t="shared" si="0"/>
        <v>0</v>
      </c>
    </row>
    <row r="22" spans="1:6" ht="25.5" customHeight="1">
      <c r="A22" s="40" t="s">
        <v>46</v>
      </c>
      <c r="B22" s="41" t="s">
        <v>116</v>
      </c>
      <c r="C22" s="40" t="s">
        <v>45</v>
      </c>
      <c r="D22" s="47">
        <v>260</v>
      </c>
      <c r="E22" s="54"/>
      <c r="F22" s="29">
        <f t="shared" si="0"/>
        <v>0</v>
      </c>
    </row>
    <row r="23" spans="1:6" ht="25.5" customHeight="1">
      <c r="A23" s="40" t="s">
        <v>117</v>
      </c>
      <c r="B23" s="41" t="s">
        <v>131</v>
      </c>
      <c r="C23" s="40" t="s">
        <v>35</v>
      </c>
      <c r="D23" s="47">
        <v>180</v>
      </c>
      <c r="E23" s="54"/>
      <c r="F23" s="29">
        <f t="shared" si="0"/>
        <v>0</v>
      </c>
    </row>
    <row r="24" spans="1:6" ht="25.5" customHeight="1">
      <c r="A24" s="40" t="s">
        <v>118</v>
      </c>
      <c r="B24" s="41" t="s">
        <v>119</v>
      </c>
      <c r="C24" s="40" t="s">
        <v>78</v>
      </c>
      <c r="D24" s="47">
        <v>12</v>
      </c>
      <c r="E24" s="54"/>
      <c r="F24" s="29">
        <f t="shared" si="0"/>
        <v>0</v>
      </c>
    </row>
    <row r="25" spans="1:6" ht="25.5" customHeight="1">
      <c r="A25" s="50" t="s">
        <v>132</v>
      </c>
      <c r="B25" s="51" t="s">
        <v>133</v>
      </c>
      <c r="C25" s="50" t="s">
        <v>137</v>
      </c>
      <c r="D25" s="52">
        <v>142</v>
      </c>
      <c r="E25" s="54"/>
      <c r="F25" s="29">
        <f t="shared" si="0"/>
        <v>0</v>
      </c>
    </row>
    <row r="26" spans="1:6" ht="25.5" customHeight="1">
      <c r="A26" s="40" t="s">
        <v>120</v>
      </c>
      <c r="B26" s="41" t="s">
        <v>70</v>
      </c>
      <c r="C26" s="40" t="s">
        <v>58</v>
      </c>
      <c r="D26" s="47"/>
      <c r="E26" s="54"/>
      <c r="F26" s="29"/>
    </row>
    <row r="27" spans="1:6" ht="25.5" customHeight="1">
      <c r="A27" s="40" t="s">
        <v>34</v>
      </c>
      <c r="B27" s="41" t="s">
        <v>121</v>
      </c>
      <c r="C27" s="40" t="s">
        <v>45</v>
      </c>
      <c r="D27" s="47">
        <v>176</v>
      </c>
      <c r="E27" s="54"/>
      <c r="F27" s="29">
        <f t="shared" si="0"/>
        <v>0</v>
      </c>
    </row>
    <row r="28" spans="1:6" ht="25.5" customHeight="1">
      <c r="A28" s="40" t="s">
        <v>46</v>
      </c>
      <c r="B28" s="41" t="s">
        <v>122</v>
      </c>
      <c r="C28" s="40" t="s">
        <v>45</v>
      </c>
      <c r="D28" s="47">
        <v>78</v>
      </c>
      <c r="E28" s="54"/>
      <c r="F28" s="29">
        <f t="shared" si="0"/>
        <v>0</v>
      </c>
    </row>
    <row r="29" spans="1:6" ht="25.5" customHeight="1">
      <c r="A29" s="40" t="s">
        <v>55</v>
      </c>
      <c r="B29" s="41" t="s">
        <v>125</v>
      </c>
      <c r="C29" s="40" t="s">
        <v>123</v>
      </c>
      <c r="D29" s="48">
        <v>7</v>
      </c>
      <c r="E29" s="54"/>
      <c r="F29" s="29">
        <f t="shared" si="0"/>
        <v>0</v>
      </c>
    </row>
    <row r="30" spans="1:6" ht="25.5" customHeight="1">
      <c r="A30" s="40" t="s">
        <v>76</v>
      </c>
      <c r="B30" s="41" t="s">
        <v>124</v>
      </c>
      <c r="C30" s="40" t="s">
        <v>123</v>
      </c>
      <c r="D30" s="48">
        <v>11</v>
      </c>
      <c r="E30" s="54"/>
      <c r="F30" s="29">
        <f t="shared" si="0"/>
        <v>0</v>
      </c>
    </row>
    <row r="31" spans="1:6" ht="27.75" customHeight="1">
      <c r="A31" s="64" t="s">
        <v>38</v>
      </c>
      <c r="B31" s="64"/>
      <c r="C31" s="64"/>
      <c r="D31" s="65">
        <f>ROUND(SUM(F5:F30),0)</f>
        <v>0</v>
      </c>
      <c r="E31" s="65"/>
      <c r="F31" s="44" t="s">
        <v>19</v>
      </c>
    </row>
  </sheetData>
  <sheetProtection password="E8A6" sheet="1"/>
  <protectedRanges>
    <protectedRange sqref="E6 E8 E10:E12 E14 E16 E18:E19 E21:E25 E27:E30" name="区域1"/>
  </protectedRanges>
  <mergeCells count="6">
    <mergeCell ref="A31:C31"/>
    <mergeCell ref="D31:E31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2708333333333333" header="0.5118110236220472" footer="0.989583333333333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D6" sqref="D6"/>
    </sheetView>
  </sheetViews>
  <sheetFormatPr defaultColWidth="9.00390625" defaultRowHeight="14.25"/>
  <cols>
    <col min="1" max="1" width="9.125" style="22" customWidth="1"/>
    <col min="2" max="2" width="27.625" style="15" customWidth="1"/>
    <col min="3" max="3" width="8.625" style="15" customWidth="1"/>
    <col min="4" max="4" width="11.625" style="23" customWidth="1"/>
    <col min="5" max="6" width="11.625" style="24" customWidth="1"/>
    <col min="7" max="7" width="9.00390625" style="15" customWidth="1"/>
    <col min="8" max="8" width="14.625" style="15" customWidth="1"/>
    <col min="9" max="9" width="13.875" style="15" bestFit="1" customWidth="1"/>
    <col min="10" max="16384" width="9.00390625" style="15" customWidth="1"/>
  </cols>
  <sheetData>
    <row r="1" spans="1:6" ht="39.75" customHeight="1">
      <c r="A1" s="66" t="s">
        <v>0</v>
      </c>
      <c r="B1" s="66"/>
      <c r="C1" s="66"/>
      <c r="D1" s="66"/>
      <c r="E1" s="66"/>
      <c r="F1" s="66"/>
    </row>
    <row r="2" spans="1:6" ht="24.75" customHeight="1">
      <c r="A2" s="16" t="s">
        <v>18</v>
      </c>
      <c r="B2" s="67" t="str">
        <f>'第100章'!B2</f>
        <v>顺义区右堤路（顺平路～龙塘路）大修工程</v>
      </c>
      <c r="C2" s="67"/>
      <c r="D2" s="67"/>
      <c r="E2" s="68" t="s">
        <v>6</v>
      </c>
      <c r="F2" s="68"/>
    </row>
    <row r="3" spans="1:6" ht="30" customHeight="1">
      <c r="A3" s="69" t="s">
        <v>126</v>
      </c>
      <c r="B3" s="69"/>
      <c r="C3" s="69"/>
      <c r="D3" s="69"/>
      <c r="E3" s="69"/>
      <c r="F3" s="69"/>
    </row>
    <row r="4" spans="1:6" ht="28.5" customHeight="1">
      <c r="A4" s="17" t="s">
        <v>24</v>
      </c>
      <c r="B4" s="18" t="s">
        <v>25</v>
      </c>
      <c r="C4" s="18" t="s">
        <v>1</v>
      </c>
      <c r="D4" s="19" t="s">
        <v>2</v>
      </c>
      <c r="E4" s="20" t="s">
        <v>3</v>
      </c>
      <c r="F4" s="20" t="s">
        <v>4</v>
      </c>
    </row>
    <row r="5" spans="1:6" ht="25.5" customHeight="1">
      <c r="A5" s="40" t="s">
        <v>128</v>
      </c>
      <c r="B5" s="41" t="s">
        <v>129</v>
      </c>
      <c r="C5" s="40" t="s">
        <v>58</v>
      </c>
      <c r="D5" s="43"/>
      <c r="E5" s="21"/>
      <c r="F5" s="29"/>
    </row>
    <row r="6" spans="1:8" ht="25.5" customHeight="1">
      <c r="A6" s="40" t="s">
        <v>34</v>
      </c>
      <c r="B6" s="41" t="s">
        <v>130</v>
      </c>
      <c r="C6" s="40" t="s">
        <v>45</v>
      </c>
      <c r="D6" s="43">
        <v>58</v>
      </c>
      <c r="E6" s="21"/>
      <c r="F6" s="29">
        <f>ROUND(D6*E6,0)</f>
        <v>0</v>
      </c>
      <c r="H6" s="30"/>
    </row>
    <row r="7" spans="1:6" ht="27.75" customHeight="1">
      <c r="A7" s="64" t="s">
        <v>127</v>
      </c>
      <c r="B7" s="64"/>
      <c r="C7" s="64"/>
      <c r="D7" s="65">
        <f>ROUND(SUM(F5:F6),0)</f>
        <v>0</v>
      </c>
      <c r="E7" s="65"/>
      <c r="F7" s="44" t="s">
        <v>19</v>
      </c>
    </row>
  </sheetData>
  <sheetProtection password="E8A6" sheet="1"/>
  <protectedRanges>
    <protectedRange sqref="E6" name="区域1"/>
  </protectedRanges>
  <mergeCells count="6">
    <mergeCell ref="A1:F1"/>
    <mergeCell ref="B2:D2"/>
    <mergeCell ref="E2:F2"/>
    <mergeCell ref="A3:F3"/>
    <mergeCell ref="A7:C7"/>
    <mergeCell ref="D7:E7"/>
  </mergeCells>
  <printOptions horizontalCentered="1"/>
  <pageMargins left="0.7480314960629921" right="0.7480314960629921" top="0.7874015748031497" bottom="1.2708333333333333" header="0.5118110236220472" footer="0.989583333333333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9.375" style="0" customWidth="1"/>
    <col min="2" max="2" width="10.125" style="0" customWidth="1"/>
    <col min="3" max="3" width="39.125" style="0" customWidth="1"/>
    <col min="4" max="4" width="19.50390625" style="0" customWidth="1"/>
  </cols>
  <sheetData>
    <row r="1" spans="1:4" ht="39.75" customHeight="1">
      <c r="A1" s="74" t="s">
        <v>7</v>
      </c>
      <c r="B1" s="74"/>
      <c r="C1" s="74"/>
      <c r="D1" s="74"/>
    </row>
    <row r="2" spans="1:4" ht="33.75" customHeight="1">
      <c r="A2" s="38" t="str">
        <f>"工程名称："</f>
        <v>工程名称：</v>
      </c>
      <c r="B2" s="77" t="str">
        <f>'第100章'!B2</f>
        <v>顺义区右堤路（顺平路～龙塘路）大修工程</v>
      </c>
      <c r="C2" s="77"/>
      <c r="D2" s="39" t="s">
        <v>81</v>
      </c>
    </row>
    <row r="3" spans="1:4" ht="39" customHeight="1">
      <c r="A3" s="7" t="s">
        <v>8</v>
      </c>
      <c r="B3" s="7" t="s">
        <v>9</v>
      </c>
      <c r="C3" s="7" t="s">
        <v>10</v>
      </c>
      <c r="D3" s="9" t="s">
        <v>20</v>
      </c>
    </row>
    <row r="4" spans="1:4" ht="27.75" customHeight="1">
      <c r="A4" s="1">
        <v>1</v>
      </c>
      <c r="B4" s="1">
        <v>100</v>
      </c>
      <c r="C4" s="1" t="s">
        <v>11</v>
      </c>
      <c r="D4" s="31">
        <f>'第100章'!D14</f>
        <v>0</v>
      </c>
    </row>
    <row r="5" spans="1:4" ht="27.75" customHeight="1">
      <c r="A5" s="1">
        <v>2</v>
      </c>
      <c r="B5" s="1">
        <v>200</v>
      </c>
      <c r="C5" s="1" t="s">
        <v>12</v>
      </c>
      <c r="D5" s="31">
        <f>'第200章'!D21</f>
        <v>0</v>
      </c>
    </row>
    <row r="6" spans="1:4" ht="27.75" customHeight="1">
      <c r="A6" s="1">
        <v>3</v>
      </c>
      <c r="B6" s="1">
        <v>300</v>
      </c>
      <c r="C6" s="1" t="s">
        <v>13</v>
      </c>
      <c r="D6" s="31">
        <f>'第300章 '!D31</f>
        <v>0</v>
      </c>
    </row>
    <row r="7" spans="1:4" ht="27.75" customHeight="1">
      <c r="A7" s="1">
        <v>4</v>
      </c>
      <c r="B7" s="1">
        <v>400</v>
      </c>
      <c r="C7" s="1" t="s">
        <v>14</v>
      </c>
      <c r="D7" s="31">
        <f>'第400章'!D7</f>
        <v>0</v>
      </c>
    </row>
    <row r="8" spans="1:4" ht="27.75" customHeight="1">
      <c r="A8" s="1">
        <v>5</v>
      </c>
      <c r="B8" s="1">
        <v>500</v>
      </c>
      <c r="C8" s="1" t="s">
        <v>15</v>
      </c>
      <c r="D8" s="31"/>
    </row>
    <row r="9" spans="1:4" ht="27.75" customHeight="1">
      <c r="A9" s="1">
        <v>6</v>
      </c>
      <c r="B9" s="1">
        <v>600</v>
      </c>
      <c r="C9" s="1" t="s">
        <v>16</v>
      </c>
      <c r="D9" s="31"/>
    </row>
    <row r="10" spans="1:4" ht="27.75" customHeight="1">
      <c r="A10" s="1">
        <v>7</v>
      </c>
      <c r="B10" s="1">
        <v>700</v>
      </c>
      <c r="C10" s="1" t="s">
        <v>17</v>
      </c>
      <c r="D10" s="31"/>
    </row>
    <row r="11" spans="1:4" ht="27.75" customHeight="1">
      <c r="A11" s="1">
        <v>8</v>
      </c>
      <c r="B11" s="73" t="s">
        <v>22</v>
      </c>
      <c r="C11" s="73"/>
      <c r="D11" s="32">
        <f>SUM(D4:D10)</f>
        <v>0</v>
      </c>
    </row>
    <row r="12" spans="1:4" ht="27.75" customHeight="1">
      <c r="A12" s="1">
        <v>9</v>
      </c>
      <c r="B12" s="73" t="s">
        <v>23</v>
      </c>
      <c r="C12" s="73"/>
      <c r="D12" s="32"/>
    </row>
    <row r="13" spans="1:4" ht="27.75" customHeight="1">
      <c r="A13" s="1">
        <v>10</v>
      </c>
      <c r="B13" s="72" t="s">
        <v>39</v>
      </c>
      <c r="C13" s="73"/>
      <c r="D13" s="32">
        <f>ROUND(19172919*1.5/100,0)</f>
        <v>287594</v>
      </c>
    </row>
    <row r="14" spans="1:4" ht="38.25" customHeight="1">
      <c r="A14" s="1">
        <v>11</v>
      </c>
      <c r="B14" s="75" t="s">
        <v>32</v>
      </c>
      <c r="C14" s="75"/>
      <c r="D14" s="32">
        <f>ROUND(D11-D12-D13,0)</f>
        <v>-287594</v>
      </c>
    </row>
    <row r="15" spans="1:4" ht="30.75" customHeight="1">
      <c r="A15" s="1">
        <v>12</v>
      </c>
      <c r="B15" s="76" t="s">
        <v>82</v>
      </c>
      <c r="C15" s="73"/>
      <c r="D15" s="32">
        <f>ROUND(D14*5%,0)</f>
        <v>-14380</v>
      </c>
    </row>
    <row r="16" spans="1:4" ht="30.75" customHeight="1">
      <c r="A16" s="1">
        <v>13</v>
      </c>
      <c r="B16" s="73" t="s">
        <v>33</v>
      </c>
      <c r="C16" s="73"/>
      <c r="D16" s="32">
        <f>D11+D15</f>
        <v>-14380</v>
      </c>
    </row>
    <row r="17" spans="1:4" ht="30" customHeight="1">
      <c r="A17" s="70"/>
      <c r="B17" s="71"/>
      <c r="C17" s="71"/>
      <c r="D17" s="71"/>
    </row>
  </sheetData>
  <sheetProtection password="E8A6" sheet="1"/>
  <mergeCells count="9">
    <mergeCell ref="A17:D17"/>
    <mergeCell ref="B13:C13"/>
    <mergeCell ref="A1:D1"/>
    <mergeCell ref="B11:C11"/>
    <mergeCell ref="B12:C12"/>
    <mergeCell ref="B16:C16"/>
    <mergeCell ref="B14:C14"/>
    <mergeCell ref="B15:C15"/>
    <mergeCell ref="B2:C2"/>
  </mergeCells>
  <printOptions horizontalCentered="1"/>
  <pageMargins left="0.7480314960629921" right="0.7480314960629921" top="0.7480314960629921" bottom="1.968503937007874" header="0.31496062992125984" footer="1.6929133858267718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2016-09-06T00:17:26Z</cp:lastPrinted>
  <dcterms:created xsi:type="dcterms:W3CDTF">2008-04-07T07:00:19Z</dcterms:created>
  <dcterms:modified xsi:type="dcterms:W3CDTF">2016-09-12T03:12:59Z</dcterms:modified>
  <cp:category/>
  <cp:version/>
  <cp:contentType/>
  <cp:contentStatus/>
</cp:coreProperties>
</file>