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1475" tabRatio="610" firstSheet="6" activeTab="8"/>
  </bookViews>
  <sheets>
    <sheet name="第100章（石担路）" sheetId="1" r:id="rId1"/>
    <sheet name="第200章（石担路）" sheetId="2" r:id="rId2"/>
    <sheet name="第300章（石担路） " sheetId="3" r:id="rId3"/>
    <sheet name="第600章（石担路）" sheetId="4" r:id="rId4"/>
    <sheet name="第100章（G108辅线排水修复）" sheetId="5" r:id="rId5"/>
    <sheet name="第200章（G108辅线排水修复）" sheetId="6" r:id="rId6"/>
    <sheet name="第300章 （G108辅线排水修复）" sheetId="7" r:id="rId7"/>
    <sheet name="第600章（G108辅线排水修复）" sheetId="8" r:id="rId8"/>
    <sheet name="汇总表" sheetId="9" r:id="rId9"/>
  </sheets>
  <definedNames>
    <definedName name="_xlnm.Print_Area" localSheetId="5">'第200章（G108辅线排水修复）'!$A$1:$F$18</definedName>
    <definedName name="_xlnm.Print_Titles" localSheetId="5">'第200章（G108辅线排水修复）'!$1:$4</definedName>
    <definedName name="_xlnm.Print_Titles" localSheetId="1">'第200章（石担路）'!$1:$4</definedName>
    <definedName name="_xlnm.Print_Titles" localSheetId="6">'第300章 （G108辅线排水修复）'!$1:$4</definedName>
    <definedName name="_xlnm.Print_Titles" localSheetId="2">'第300章（石担路） '!$1:$4</definedName>
    <definedName name="_xlnm.Print_Titles" localSheetId="7">'第600章（G108辅线排水修复）'!$1:$4</definedName>
    <definedName name="_xlnm.Print_Titles" localSheetId="3">'第600章（石担路）'!$1:$4</definedName>
  </definedNames>
  <calcPr fullCalcOnLoad="1"/>
</workbook>
</file>

<file path=xl/sharedStrings.xml><?xml version="1.0" encoding="utf-8"?>
<sst xmlns="http://schemas.openxmlformats.org/spreadsheetml/2006/main" count="346" uniqueCount="147">
  <si>
    <t>工程量清单</t>
  </si>
  <si>
    <t>工程名称：</t>
  </si>
  <si>
    <t>石担路辅线（K0+000-K2+000）中修工程</t>
  </si>
  <si>
    <t>货币单位：人民币元</t>
  </si>
  <si>
    <t>清单     第100章   总则</t>
  </si>
  <si>
    <t>子目号</t>
  </si>
  <si>
    <t>子目名称</t>
  </si>
  <si>
    <t>单位</t>
  </si>
  <si>
    <t>数量</t>
  </si>
  <si>
    <t>单价</t>
  </si>
  <si>
    <t>合价</t>
  </si>
  <si>
    <t>102-1</t>
  </si>
  <si>
    <t>竣工文件</t>
  </si>
  <si>
    <t>总额</t>
  </si>
  <si>
    <t>102-2</t>
  </si>
  <si>
    <t>施工环保费</t>
  </si>
  <si>
    <t>102-3</t>
  </si>
  <si>
    <t>安全生产费</t>
  </si>
  <si>
    <t>103-1</t>
  </si>
  <si>
    <t>临时道路修建、养护与拆除
（包括原道路的养护费)</t>
  </si>
  <si>
    <r>
      <t>1</t>
    </r>
    <r>
      <rPr>
        <sz val="12"/>
        <color indexed="8"/>
        <rFont val="宋体"/>
        <family val="0"/>
      </rPr>
      <t>03-6</t>
    </r>
  </si>
  <si>
    <t>交通导改</t>
  </si>
  <si>
    <t>104-1</t>
  </si>
  <si>
    <t>承包人驻地建设</t>
  </si>
  <si>
    <t>清单  第100章 合计   人民币</t>
  </si>
  <si>
    <t>元</t>
  </si>
  <si>
    <t xml:space="preserve">  货币单位：人民币元</t>
  </si>
  <si>
    <t>清单     第200章  路 基</t>
  </si>
  <si>
    <t>202-4</t>
  </si>
  <si>
    <t>铣刨旧路</t>
  </si>
  <si>
    <t>-a</t>
  </si>
  <si>
    <t>铣刨旧路面层  5cm</t>
  </si>
  <si>
    <t>m2</t>
  </si>
  <si>
    <t>-b</t>
  </si>
  <si>
    <r>
      <t>铣刨混凝土面层  1</t>
    </r>
    <r>
      <rPr>
        <sz val="12"/>
        <color indexed="8"/>
        <rFont val="宋体"/>
        <family val="0"/>
      </rPr>
      <t>5</t>
    </r>
    <r>
      <rPr>
        <sz val="12"/>
        <color indexed="8"/>
        <rFont val="宋体"/>
        <family val="0"/>
      </rPr>
      <t>cm</t>
    </r>
  </si>
  <si>
    <t>-c</t>
  </si>
  <si>
    <t>铣刨基层  18cm</t>
  </si>
  <si>
    <t>202-5</t>
  </si>
  <si>
    <t>旧路面沥青混合料回收</t>
  </si>
  <si>
    <t>使用8年以上</t>
  </si>
  <si>
    <t>t</t>
  </si>
  <si>
    <t>203-1</t>
  </si>
  <si>
    <t>路基挖方</t>
  </si>
  <si>
    <t>挖除旧路床</t>
  </si>
  <si>
    <t>m3</t>
  </si>
  <si>
    <r>
      <t>2</t>
    </r>
    <r>
      <rPr>
        <sz val="12"/>
        <color indexed="8"/>
        <rFont val="宋体"/>
        <family val="0"/>
      </rPr>
      <t>04-1</t>
    </r>
  </si>
  <si>
    <t>路基填筑（包括填前压实）</t>
  </si>
  <si>
    <r>
      <t>3</t>
    </r>
    <r>
      <rPr>
        <sz val="12"/>
        <color indexed="8"/>
        <rFont val="宋体"/>
        <family val="0"/>
      </rPr>
      <t>0</t>
    </r>
    <r>
      <rPr>
        <sz val="12"/>
        <color indexed="8"/>
        <rFont val="宋体"/>
        <family val="0"/>
      </rPr>
      <t>厘米旧料粒料回填</t>
    </r>
  </si>
  <si>
    <r>
      <t>m</t>
    </r>
    <r>
      <rPr>
        <sz val="12"/>
        <color indexed="8"/>
        <rFont val="宋体"/>
        <family val="0"/>
      </rPr>
      <t>2</t>
    </r>
  </si>
  <si>
    <t>清单  第200章 合计   人民币</t>
  </si>
  <si>
    <t>清单     第300章  路面</t>
  </si>
  <si>
    <t>304-3</t>
  </si>
  <si>
    <t>水泥稳定土基层</t>
  </si>
  <si>
    <t xml:space="preserve"> -a</t>
  </si>
  <si>
    <t>水泥稳定碎石  18cm</t>
  </si>
  <si>
    <t>308-1</t>
  </si>
  <si>
    <t>透层</t>
  </si>
  <si>
    <t>改性乳化沥青透层</t>
  </si>
  <si>
    <t>308-2</t>
  </si>
  <si>
    <t>粘层</t>
  </si>
  <si>
    <t>改性乳化沥青粘层</t>
  </si>
  <si>
    <t>309-2</t>
  </si>
  <si>
    <t>中粒式沥青混凝土</t>
  </si>
  <si>
    <r>
      <t xml:space="preserve">ZAC-16C </t>
    </r>
    <r>
      <rPr>
        <sz val="12"/>
        <color indexed="8"/>
        <rFont val="宋体"/>
        <family val="0"/>
      </rPr>
      <t>4</t>
    </r>
    <r>
      <rPr>
        <sz val="12"/>
        <color indexed="8"/>
        <rFont val="宋体"/>
        <family val="0"/>
      </rPr>
      <t>cm</t>
    </r>
  </si>
  <si>
    <r>
      <t xml:space="preserve"> -</t>
    </r>
    <r>
      <rPr>
        <sz val="12"/>
        <color indexed="8"/>
        <rFont val="宋体"/>
        <family val="0"/>
      </rPr>
      <t>b</t>
    </r>
  </si>
  <si>
    <t>ZAC-16C 5cm</t>
  </si>
  <si>
    <r>
      <t>309-</t>
    </r>
    <r>
      <rPr>
        <sz val="12"/>
        <color indexed="8"/>
        <rFont val="宋体"/>
        <family val="0"/>
      </rPr>
      <t>3</t>
    </r>
  </si>
  <si>
    <t>粗粒式沥青混凝土</t>
  </si>
  <si>
    <r>
      <t xml:space="preserve"> -</t>
    </r>
    <r>
      <rPr>
        <sz val="12"/>
        <color indexed="8"/>
        <rFont val="宋体"/>
        <family val="0"/>
      </rPr>
      <t>a</t>
    </r>
  </si>
  <si>
    <t>ZAC-20  6cm</t>
  </si>
  <si>
    <t>310-2</t>
  </si>
  <si>
    <t>封层</t>
  </si>
  <si>
    <r>
      <t xml:space="preserve">改性乳化沥青下封层 </t>
    </r>
    <r>
      <rPr>
        <sz val="12"/>
        <color indexed="8"/>
        <rFont val="宋体"/>
        <family val="0"/>
      </rPr>
      <t>1cm</t>
    </r>
  </si>
  <si>
    <r>
      <t>31</t>
    </r>
    <r>
      <rPr>
        <sz val="12"/>
        <color indexed="8"/>
        <rFont val="宋体"/>
        <family val="0"/>
      </rPr>
      <t>2</t>
    </r>
    <r>
      <rPr>
        <sz val="12"/>
        <color indexed="8"/>
        <rFont val="宋体"/>
        <family val="0"/>
      </rPr>
      <t>-</t>
    </r>
    <r>
      <rPr>
        <sz val="12"/>
        <color indexed="8"/>
        <rFont val="宋体"/>
        <family val="0"/>
      </rPr>
      <t>1</t>
    </r>
  </si>
  <si>
    <t>水泥混凝土面板</t>
  </si>
  <si>
    <t>C30钢筋混凝土路面15cm</t>
  </si>
  <si>
    <t>313-5</t>
  </si>
  <si>
    <t>混凝土预制块路缘石</t>
  </si>
  <si>
    <r>
      <t>2</t>
    </r>
    <r>
      <rPr>
        <sz val="12"/>
        <color indexed="8"/>
        <rFont val="宋体"/>
        <family val="0"/>
      </rPr>
      <t>0</t>
    </r>
    <r>
      <rPr>
        <sz val="12"/>
        <color indexed="8"/>
        <rFont val="宋体"/>
        <family val="0"/>
      </rPr>
      <t>*</t>
    </r>
    <r>
      <rPr>
        <sz val="12"/>
        <color indexed="8"/>
        <rFont val="宋体"/>
        <family val="0"/>
      </rPr>
      <t>10</t>
    </r>
    <r>
      <rPr>
        <sz val="12"/>
        <color indexed="8"/>
        <rFont val="宋体"/>
        <family val="0"/>
      </rPr>
      <t>*49.5厘米路缘石</t>
    </r>
  </si>
  <si>
    <t>m</t>
  </si>
  <si>
    <t>清单  第300章 合计   人民币</t>
  </si>
  <si>
    <r>
      <t>清单     第</t>
    </r>
    <r>
      <rPr>
        <b/>
        <sz val="15"/>
        <rFont val="宋体"/>
        <family val="0"/>
      </rPr>
      <t>6</t>
    </r>
    <r>
      <rPr>
        <b/>
        <sz val="15"/>
        <rFont val="宋体"/>
        <family val="0"/>
      </rPr>
      <t>00章  安全设施及预埋管线</t>
    </r>
  </si>
  <si>
    <r>
      <t>6</t>
    </r>
    <r>
      <rPr>
        <sz val="12"/>
        <color indexed="8"/>
        <rFont val="宋体"/>
        <family val="0"/>
      </rPr>
      <t>05-1</t>
    </r>
  </si>
  <si>
    <t>热熔路面标线</t>
  </si>
  <si>
    <r>
      <t>清单  第</t>
    </r>
    <r>
      <rPr>
        <sz val="12"/>
        <rFont val="宋体"/>
        <family val="0"/>
      </rPr>
      <t>6</t>
    </r>
    <r>
      <rPr>
        <sz val="12"/>
        <rFont val="宋体"/>
        <family val="0"/>
      </rPr>
      <t>00章 合计   人民币</t>
    </r>
  </si>
  <si>
    <t>G108辅线（卧龙岗桥）排水设施修复工程</t>
  </si>
  <si>
    <r>
      <t>2</t>
    </r>
    <r>
      <rPr>
        <sz val="12"/>
        <rFont val="宋体"/>
        <family val="0"/>
      </rPr>
      <t>02-3</t>
    </r>
  </si>
  <si>
    <t>拆除结构物</t>
  </si>
  <si>
    <t xml:space="preserve">  -a</t>
  </si>
  <si>
    <t>拆除旧构筑物</t>
  </si>
  <si>
    <t>铣刨旧路面层  10cm</t>
  </si>
  <si>
    <t>铣刨旧路基层  48cm</t>
  </si>
  <si>
    <t>使用8年以内</t>
  </si>
  <si>
    <t>挖土方（路床及管道）</t>
  </si>
  <si>
    <t>回填土方</t>
  </si>
  <si>
    <t>207-1</t>
  </si>
  <si>
    <t>C30混凝土浅碟边沟</t>
  </si>
  <si>
    <r>
      <t>30</t>
    </r>
    <r>
      <rPr>
        <sz val="12"/>
        <color indexed="8"/>
        <rFont val="宋体"/>
        <family val="0"/>
      </rPr>
      <t>4</t>
    </r>
    <r>
      <rPr>
        <sz val="12"/>
        <color indexed="8"/>
        <rFont val="宋体"/>
        <family val="0"/>
      </rPr>
      <t>-</t>
    </r>
    <r>
      <rPr>
        <sz val="12"/>
        <color indexed="8"/>
        <rFont val="宋体"/>
        <family val="0"/>
      </rPr>
      <t>3</t>
    </r>
  </si>
  <si>
    <t>ZAC-16C 4cm</t>
  </si>
  <si>
    <t xml:space="preserve"> -b</t>
  </si>
  <si>
    <t xml:space="preserve"> -c</t>
  </si>
  <si>
    <t>ZAC-20C 6cm</t>
  </si>
  <si>
    <r>
      <t xml:space="preserve">ZAC-25C </t>
    </r>
    <r>
      <rPr>
        <sz val="12"/>
        <color indexed="8"/>
        <rFont val="宋体"/>
        <family val="0"/>
      </rPr>
      <t>7</t>
    </r>
    <r>
      <rPr>
        <sz val="12"/>
        <color indexed="8"/>
        <rFont val="宋体"/>
        <family val="0"/>
      </rPr>
      <t>cm</t>
    </r>
  </si>
  <si>
    <t>10*20*49.5cm平缘石</t>
  </si>
  <si>
    <t>12*30*49.5cm立缘石</t>
  </si>
  <si>
    <t>313-6</t>
  </si>
  <si>
    <t>10*20*6厘米透水步道砖</t>
  </si>
  <si>
    <t>314-1</t>
  </si>
  <si>
    <t>排水管</t>
  </si>
  <si>
    <t>DN300mm支管</t>
  </si>
  <si>
    <t>DN800mm雨水管道</t>
  </si>
  <si>
    <t>DN1000mm雨水管道</t>
  </si>
  <si>
    <t xml:space="preserve"> -d</t>
  </si>
  <si>
    <t>DN1200mm雨水管</t>
  </si>
  <si>
    <t>314-3</t>
  </si>
  <si>
    <t>雨水口、检查井</t>
  </si>
  <si>
    <t>雨水直线检查井</t>
  </si>
  <si>
    <t>座</t>
  </si>
  <si>
    <t>雨水三通检查井</t>
  </si>
  <si>
    <t>检查井加固</t>
  </si>
  <si>
    <t>双篦雨水口</t>
  </si>
  <si>
    <t xml:space="preserve"> -e</t>
  </si>
  <si>
    <t>进水口</t>
  </si>
  <si>
    <t xml:space="preserve"> -f</t>
  </si>
  <si>
    <t>出水口</t>
  </si>
  <si>
    <t>工程量清单汇总表</t>
  </si>
  <si>
    <t>序号</t>
  </si>
  <si>
    <t>章次</t>
  </si>
  <si>
    <t>科   目   名   称</t>
  </si>
  <si>
    <t>金额（元）</t>
  </si>
  <si>
    <t>石担路辅线</t>
  </si>
  <si>
    <t>G108辅线排水设施修复</t>
  </si>
  <si>
    <t>合计</t>
  </si>
  <si>
    <t>总则</t>
  </si>
  <si>
    <t>路基</t>
  </si>
  <si>
    <t>路面</t>
  </si>
  <si>
    <t>桥梁、涵洞</t>
  </si>
  <si>
    <t>隧道</t>
  </si>
  <si>
    <t>安全设施及预埋管线</t>
  </si>
  <si>
    <t>绿化及环境保护</t>
  </si>
  <si>
    <t>第100章至第700章清单合计</t>
  </si>
  <si>
    <t>已包含在清单合计中材料、工程设备、专业工程暂估价合计</t>
  </si>
  <si>
    <t>已包含在清单合计中的安全生产费(非竞争性部分)</t>
  </si>
  <si>
    <t>清单合计减去材料、工程设备、专业工程暂估价、安全生产费（非竞争性部分）合计(8-9-10=11)（评标价）</t>
  </si>
  <si>
    <t>按上项（11）金额的5%作为不可预见因素的暂定金额</t>
  </si>
  <si>
    <t>投标价（8+12=13）</t>
  </si>
  <si>
    <t>工程名称：门头沟区G108辅线（卧龙岗桥）排水设施修复工程、石担路辅线（K0+000-K2+000）中修工程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</si>
</sst>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</numFmts>
  <fonts count="32">
    <font>
      <sz val="12"/>
      <name val="宋体"/>
      <family val="0"/>
    </font>
    <font>
      <b/>
      <sz val="16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5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u val="single"/>
      <sz val="12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16" fillId="6" borderId="0" applyNumberFormat="0" applyBorder="0" applyAlignment="0" applyProtection="0"/>
    <xf numFmtId="0" fontId="9" fillId="7" borderId="0" applyNumberFormat="0" applyBorder="0" applyAlignment="0" applyProtection="0"/>
    <xf numFmtId="0" fontId="16" fillId="7" borderId="0" applyNumberFormat="0" applyBorder="0" applyAlignment="0" applyProtection="0"/>
    <xf numFmtId="0" fontId="9" fillId="8" borderId="0" applyNumberFormat="0" applyBorder="0" applyAlignment="0" applyProtection="0"/>
    <xf numFmtId="0" fontId="16" fillId="8" borderId="0" applyNumberFormat="0" applyBorder="0" applyAlignment="0" applyProtection="0"/>
    <xf numFmtId="0" fontId="9" fillId="9" borderId="0" applyNumberFormat="0" applyBorder="0" applyAlignment="0" applyProtection="0"/>
    <xf numFmtId="0" fontId="16" fillId="9" borderId="0" applyNumberFormat="0" applyBorder="0" applyAlignment="0" applyProtection="0"/>
    <xf numFmtId="0" fontId="9" fillId="2" borderId="0" applyNumberFormat="0" applyBorder="0" applyAlignment="0" applyProtection="0"/>
    <xf numFmtId="0" fontId="16" fillId="2" borderId="0" applyNumberFormat="0" applyBorder="0" applyAlignment="0" applyProtection="0"/>
    <xf numFmtId="0" fontId="9" fillId="4" borderId="0" applyNumberFormat="0" applyBorder="0" applyAlignment="0" applyProtection="0"/>
    <xf numFmtId="0" fontId="16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16" fillId="10" borderId="0" applyNumberFormat="0" applyBorder="0" applyAlignment="0" applyProtection="0"/>
    <xf numFmtId="0" fontId="9" fillId="7" borderId="0" applyNumberFormat="0" applyBorder="0" applyAlignment="0" applyProtection="0"/>
    <xf numFmtId="0" fontId="16" fillId="7" borderId="0" applyNumberFormat="0" applyBorder="0" applyAlignment="0" applyProtection="0"/>
    <xf numFmtId="0" fontId="9" fillId="14" borderId="0" applyNumberFormat="0" applyBorder="0" applyAlignment="0" applyProtection="0"/>
    <xf numFmtId="0" fontId="16" fillId="14" borderId="0" applyNumberFormat="0" applyBorder="0" applyAlignment="0" applyProtection="0"/>
    <xf numFmtId="0" fontId="9" fillId="15" borderId="0" applyNumberFormat="0" applyBorder="0" applyAlignment="0" applyProtection="0"/>
    <xf numFmtId="0" fontId="16" fillId="15" borderId="0" applyNumberFormat="0" applyBorder="0" applyAlignment="0" applyProtection="0"/>
    <xf numFmtId="0" fontId="9" fillId="10" borderId="0" applyNumberFormat="0" applyBorder="0" applyAlignment="0" applyProtection="0"/>
    <xf numFmtId="0" fontId="16" fillId="10" borderId="0" applyNumberFormat="0" applyBorder="0" applyAlignment="0" applyProtection="0"/>
    <xf numFmtId="0" fontId="9" fillId="15" borderId="0" applyNumberFormat="0" applyBorder="0" applyAlignment="0" applyProtection="0"/>
    <xf numFmtId="0" fontId="16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0" borderId="0" applyNumberFormat="0" applyBorder="0" applyAlignment="0" applyProtection="0"/>
    <xf numFmtId="0" fontId="17" fillId="10" borderId="0" applyNumberFormat="0" applyBorder="0" applyAlignment="0" applyProtection="0"/>
    <xf numFmtId="0" fontId="10" fillId="7" borderId="0" applyNumberFormat="0" applyBorder="0" applyAlignment="0" applyProtection="0"/>
    <xf numFmtId="0" fontId="17" fillId="7" borderId="0" applyNumberFormat="0" applyBorder="0" applyAlignment="0" applyProtection="0"/>
    <xf numFmtId="0" fontId="10" fillId="14" borderId="0" applyNumberFormat="0" applyBorder="0" applyAlignment="0" applyProtection="0"/>
    <xf numFmtId="0" fontId="17" fillId="14" borderId="0" applyNumberFormat="0" applyBorder="0" applyAlignment="0" applyProtection="0"/>
    <xf numFmtId="0" fontId="10" fillId="15" borderId="0" applyNumberFormat="0" applyBorder="0" applyAlignment="0" applyProtection="0"/>
    <xf numFmtId="0" fontId="17" fillId="15" borderId="0" applyNumberFormat="0" applyBorder="0" applyAlignment="0" applyProtection="0"/>
    <xf numFmtId="0" fontId="10" fillId="18" borderId="0" applyNumberFormat="0" applyBorder="0" applyAlignment="0" applyProtection="0"/>
    <xf numFmtId="0" fontId="17" fillId="18" borderId="0" applyNumberFormat="0" applyBorder="0" applyAlignment="0" applyProtection="0"/>
    <xf numFmtId="0" fontId="10" fillId="20" borderId="0" applyNumberFormat="0" applyBorder="0" applyAlignment="0" applyProtection="0"/>
    <xf numFmtId="0" fontId="17" fillId="20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21" fillId="0" borderId="0">
      <alignment/>
      <protection/>
    </xf>
    <xf numFmtId="0" fontId="9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2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4" borderId="5" applyNumberFormat="0" applyAlignment="0" applyProtection="0"/>
    <xf numFmtId="0" fontId="11" fillId="14" borderId="5" applyNumberFormat="0" applyAlignment="0" applyProtection="0"/>
    <xf numFmtId="0" fontId="18" fillId="21" borderId="6" applyNumberFormat="0" applyAlignment="0" applyProtection="0"/>
    <xf numFmtId="0" fontId="18" fillId="21" borderId="6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3" fillId="14" borderId="8" applyNumberFormat="0" applyAlignment="0" applyProtection="0"/>
    <xf numFmtId="0" fontId="13" fillId="14" borderId="8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7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7" fillId="18" borderId="0" applyNumberFormat="0" applyBorder="0" applyAlignment="0" applyProtection="0"/>
    <xf numFmtId="0" fontId="10" fillId="24" borderId="0" applyNumberFormat="0" applyBorder="0" applyAlignment="0" applyProtection="0"/>
    <xf numFmtId="0" fontId="17" fillId="24" borderId="0" applyNumberFormat="0" applyBorder="0" applyAlignment="0" applyProtection="0"/>
    <xf numFmtId="0" fontId="10" fillId="21" borderId="0" applyNumberFormat="0" applyBorder="0" applyAlignment="0" applyProtection="0"/>
    <xf numFmtId="0" fontId="17" fillId="21" borderId="0" applyNumberFormat="0" applyBorder="0" applyAlignment="0" applyProtection="0"/>
    <xf numFmtId="0" fontId="10" fillId="13" borderId="0" applyNumberFormat="0" applyBorder="0" applyAlignment="0" applyProtection="0"/>
    <xf numFmtId="0" fontId="17" fillId="13" borderId="0" applyNumberFormat="0" applyBorder="0" applyAlignment="0" applyProtection="0"/>
    <xf numFmtId="0" fontId="10" fillId="22" borderId="0" applyNumberFormat="0" applyBorder="0" applyAlignment="0" applyProtection="0"/>
    <xf numFmtId="0" fontId="17" fillId="22" borderId="0" applyNumberFormat="0" applyBorder="0" applyAlignment="0" applyProtection="0"/>
    <xf numFmtId="0" fontId="10" fillId="20" borderId="0" applyNumberFormat="0" applyBorder="0" applyAlignment="0" applyProtection="0"/>
    <xf numFmtId="0" fontId="17" fillId="20" borderId="0" applyNumberFormat="0" applyBorder="0" applyAlignment="0" applyProtection="0"/>
    <xf numFmtId="0" fontId="0" fillId="9" borderId="9" applyNumberFormat="0" applyFont="0" applyAlignment="0" applyProtection="0"/>
    <xf numFmtId="0" fontId="0" fillId="9" borderId="9" applyNumberFormat="0" applyFont="0" applyAlignment="0" applyProtection="0"/>
    <xf numFmtId="0" fontId="0" fillId="9" borderId="9" applyNumberFormat="0" applyFont="0" applyAlignment="0" applyProtection="0"/>
  </cellStyleXfs>
  <cellXfs count="7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49" fontId="0" fillId="0" borderId="0" xfId="0" applyNumberFormat="1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6" fillId="0" borderId="11" xfId="100" applyFont="1" applyFill="1" applyBorder="1" applyAlignment="1">
      <alignment horizontal="center" vertical="center" wrapText="1"/>
      <protection/>
    </xf>
    <xf numFmtId="0" fontId="6" fillId="0" borderId="11" xfId="100" applyFont="1" applyFill="1" applyBorder="1" applyAlignment="1">
      <alignment horizontal="left" vertical="center" wrapText="1"/>
      <protection/>
    </xf>
    <xf numFmtId="176" fontId="6" fillId="0" borderId="11" xfId="100" applyNumberFormat="1" applyFont="1" applyFill="1" applyBorder="1" applyAlignment="1">
      <alignment horizontal="center" vertical="center" wrapText="1"/>
      <protection/>
    </xf>
    <xf numFmtId="178" fontId="0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1" xfId="0" applyFont="1" applyFill="1" applyBorder="1" applyAlignment="1">
      <alignment horizontal="center" vertical="center" shrinkToFit="1"/>
    </xf>
    <xf numFmtId="2" fontId="6" fillId="0" borderId="11" xfId="100" applyNumberFormat="1" applyFont="1" applyFill="1" applyBorder="1" applyAlignment="1">
      <alignment horizontal="center" vertical="center" wrapText="1"/>
      <protection/>
    </xf>
    <xf numFmtId="176" fontId="0" fillId="0" borderId="11" xfId="0" applyNumberFormat="1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0" fillId="8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176" fontId="0" fillId="0" borderId="0" xfId="0" applyNumberFormat="1" applyFont="1" applyFill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/>
    </xf>
    <xf numFmtId="176" fontId="5" fillId="0" borderId="11" xfId="0" applyNumberFormat="1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176" fontId="6" fillId="0" borderId="11" xfId="0" applyNumberFormat="1" applyFont="1" applyFill="1" applyBorder="1" applyAlignment="1">
      <alignment horizontal="center" vertical="center" wrapText="1"/>
    </xf>
    <xf numFmtId="178" fontId="0" fillId="8" borderId="11" xfId="0" applyNumberFormat="1" applyFont="1" applyFill="1" applyBorder="1" applyAlignment="1" applyProtection="1">
      <alignment horizontal="center" vertical="center" shrinkToFit="1"/>
      <protection hidden="1"/>
    </xf>
    <xf numFmtId="49" fontId="6" fillId="8" borderId="11" xfId="100" applyNumberFormat="1" applyFont="1" applyFill="1" applyBorder="1" applyAlignment="1">
      <alignment horizontal="center" vertical="center" wrapText="1"/>
      <protection/>
    </xf>
    <xf numFmtId="0" fontId="6" fillId="8" borderId="11" xfId="100" applyFont="1" applyFill="1" applyBorder="1" applyAlignment="1">
      <alignment horizontal="left" vertical="center" wrapText="1"/>
      <protection/>
    </xf>
    <xf numFmtId="0" fontId="6" fillId="8" borderId="11" xfId="100" applyFont="1" applyFill="1" applyBorder="1" applyAlignment="1">
      <alignment horizontal="center" vertical="center" wrapText="1"/>
      <protection/>
    </xf>
    <xf numFmtId="49" fontId="6" fillId="0" borderId="11" xfId="100" applyNumberFormat="1" applyFont="1" applyFill="1" applyBorder="1" applyAlignment="1">
      <alignment horizontal="center" vertical="center" wrapText="1"/>
      <protection/>
    </xf>
    <xf numFmtId="176" fontId="6" fillId="8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78" fontId="6" fillId="0" borderId="11" xfId="0" applyNumberFormat="1" applyFont="1" applyFill="1" applyBorder="1" applyAlignment="1">
      <alignment horizontal="center" vertical="center" shrinkToFit="1"/>
    </xf>
    <xf numFmtId="0" fontId="0" fillId="0" borderId="11" xfId="100" applyFont="1" applyFill="1" applyBorder="1" applyAlignment="1">
      <alignment horizontal="left" vertical="center" wrapText="1"/>
      <protection/>
    </xf>
    <xf numFmtId="0" fontId="0" fillId="8" borderId="11" xfId="100" applyFont="1" applyFill="1" applyBorder="1" applyAlignment="1">
      <alignment horizontal="left" vertical="center" wrapText="1"/>
      <protection/>
    </xf>
    <xf numFmtId="176" fontId="0" fillId="0" borderId="11" xfId="0" applyNumberFormat="1" applyFont="1" applyFill="1" applyBorder="1" applyAlignment="1">
      <alignment horizontal="center" vertical="center" shrinkToFit="1"/>
    </xf>
    <xf numFmtId="176" fontId="0" fillId="0" borderId="11" xfId="100" applyNumberFormat="1" applyFont="1" applyFill="1" applyBorder="1" applyAlignment="1">
      <alignment horizontal="center" vertical="center" wrapText="1"/>
      <protection/>
    </xf>
    <xf numFmtId="0" fontId="0" fillId="0" borderId="11" xfId="100" applyFont="1" applyFill="1" applyBorder="1" applyAlignment="1">
      <alignment horizontal="center" vertical="center" wrapText="1"/>
      <protection/>
    </xf>
    <xf numFmtId="178" fontId="0" fillId="0" borderId="11" xfId="0" applyNumberFormat="1" applyFont="1" applyFill="1" applyBorder="1" applyAlignment="1" applyProtection="1">
      <alignment horizontal="center" vertical="center" shrinkToFit="1"/>
      <protection hidden="1"/>
    </xf>
    <xf numFmtId="178" fontId="0" fillId="0" borderId="11" xfId="100" applyNumberFormat="1" applyFont="1" applyFill="1" applyBorder="1" applyAlignment="1">
      <alignment horizontal="center" vertical="center" wrapText="1"/>
      <protection/>
    </xf>
    <xf numFmtId="176" fontId="0" fillId="0" borderId="11" xfId="100" applyNumberFormat="1" applyFont="1" applyFill="1" applyBorder="1" applyAlignment="1">
      <alignment horizontal="center" vertical="center" shrinkToFit="1"/>
      <protection/>
    </xf>
    <xf numFmtId="178" fontId="3" fillId="0" borderId="11" xfId="0" applyNumberFormat="1" applyFont="1" applyFill="1" applyBorder="1" applyAlignment="1" applyProtection="1">
      <alignment horizontal="center" vertical="center" shrinkToFit="1"/>
      <protection hidden="1"/>
    </xf>
    <xf numFmtId="178" fontId="2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right" vertical="center"/>
    </xf>
    <xf numFmtId="178" fontId="7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178" fontId="7" fillId="0" borderId="12" xfId="0" applyNumberFormat="1" applyFont="1" applyFill="1" applyBorder="1" applyAlignment="1" applyProtection="1">
      <alignment horizontal="center" vertical="center" shrinkToFit="1"/>
      <protection hidden="1"/>
    </xf>
    <xf numFmtId="178" fontId="7" fillId="0" borderId="14" xfId="0" applyNumberFormat="1" applyFont="1" applyFill="1" applyBorder="1" applyAlignment="1" applyProtection="1">
      <alignment horizontal="center" vertical="center" shrinkToFit="1"/>
      <protection hidden="1"/>
    </xf>
    <xf numFmtId="178" fontId="7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 shrinkToFit="1"/>
    </xf>
    <xf numFmtId="176" fontId="0" fillId="0" borderId="11" xfId="0" applyNumberFormat="1" applyFont="1" applyFill="1" applyBorder="1" applyAlignment="1" applyProtection="1">
      <alignment horizontal="center" vertical="center" shrinkToFit="1"/>
      <protection/>
    </xf>
    <xf numFmtId="176" fontId="5" fillId="0" borderId="11" xfId="0" applyNumberFormat="1" applyFont="1" applyFill="1" applyBorder="1" applyAlignment="1">
      <alignment horizontal="center" vertical="center" shrinkToFit="1"/>
    </xf>
  </cellXfs>
  <cellStyles count="151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1 2" xfId="28"/>
    <cellStyle name="20% - 着色 2" xfId="29"/>
    <cellStyle name="20% - 着色 2 2" xfId="30"/>
    <cellStyle name="20% - 着色 3" xfId="31"/>
    <cellStyle name="20% - 着色 3 2" xfId="32"/>
    <cellStyle name="20% - 着色 4" xfId="33"/>
    <cellStyle name="20% - 着色 4 2" xfId="34"/>
    <cellStyle name="20% - 着色 5" xfId="35"/>
    <cellStyle name="20% - 着色 5 2" xfId="36"/>
    <cellStyle name="20% - 着色 6" xfId="37"/>
    <cellStyle name="20% - 着色 6 2" xfId="38"/>
    <cellStyle name="40% - 强调文字颜色 1" xfId="39"/>
    <cellStyle name="40% - 强调文字颜色 1 2" xfId="40"/>
    <cellStyle name="40% - 强调文字颜色 2" xfId="41"/>
    <cellStyle name="40% - 强调文字颜色 2 2" xfId="42"/>
    <cellStyle name="40% - 强调文字颜色 3" xfId="43"/>
    <cellStyle name="40% - 强调文字颜色 3 2" xfId="44"/>
    <cellStyle name="40% - 强调文字颜色 4" xfId="45"/>
    <cellStyle name="40% - 强调文字颜色 4 2" xfId="46"/>
    <cellStyle name="40% - 强调文字颜色 5" xfId="47"/>
    <cellStyle name="40% - 强调文字颜色 5 2" xfId="48"/>
    <cellStyle name="40% - 强调文字颜色 6" xfId="49"/>
    <cellStyle name="40% - 强调文字颜色 6 2" xfId="50"/>
    <cellStyle name="40% - 着色 1" xfId="51"/>
    <cellStyle name="40% - 着色 1 2" xfId="52"/>
    <cellStyle name="40% - 着色 2" xfId="53"/>
    <cellStyle name="40% - 着色 2 2" xfId="54"/>
    <cellStyle name="40% - 着色 3" xfId="55"/>
    <cellStyle name="40% - 着色 3 2" xfId="56"/>
    <cellStyle name="40% - 着色 4" xfId="57"/>
    <cellStyle name="40% - 着色 4 2" xfId="58"/>
    <cellStyle name="40% - 着色 5" xfId="59"/>
    <cellStyle name="40% - 着色 5 2" xfId="60"/>
    <cellStyle name="40% - 着色 6" xfId="61"/>
    <cellStyle name="40% - 着色 6 2" xfId="62"/>
    <cellStyle name="60% - 强调文字颜色 1" xfId="63"/>
    <cellStyle name="60% - 强调文字颜色 1 2" xfId="64"/>
    <cellStyle name="60% - 强调文字颜色 2" xfId="65"/>
    <cellStyle name="60% - 强调文字颜色 2 2" xfId="66"/>
    <cellStyle name="60% - 强调文字颜色 3" xfId="67"/>
    <cellStyle name="60% - 强调文字颜色 3 2" xfId="68"/>
    <cellStyle name="60% - 强调文字颜色 4" xfId="69"/>
    <cellStyle name="60% - 强调文字颜色 4 2" xfId="70"/>
    <cellStyle name="60% - 强调文字颜色 5" xfId="71"/>
    <cellStyle name="60% - 强调文字颜色 5 2" xfId="72"/>
    <cellStyle name="60% - 强调文字颜色 6" xfId="73"/>
    <cellStyle name="60% - 强调文字颜色 6 2" xfId="74"/>
    <cellStyle name="60% - 着色 1" xfId="75"/>
    <cellStyle name="60% - 着色 1 2" xfId="76"/>
    <cellStyle name="60% - 着色 2" xfId="77"/>
    <cellStyle name="60% - 着色 2 2" xfId="78"/>
    <cellStyle name="60% - 着色 3" xfId="79"/>
    <cellStyle name="60% - 着色 3 2" xfId="80"/>
    <cellStyle name="60% - 着色 4" xfId="81"/>
    <cellStyle name="60% - 着色 4 2" xfId="82"/>
    <cellStyle name="60% - 着色 5" xfId="83"/>
    <cellStyle name="60% - 着色 5 2" xfId="84"/>
    <cellStyle name="60% - 着色 6" xfId="85"/>
    <cellStyle name="60% - 着色 6 2" xfId="86"/>
    <cellStyle name="Percent" xfId="87"/>
    <cellStyle name="标题" xfId="88"/>
    <cellStyle name="标题 1" xfId="89"/>
    <cellStyle name="标题 1 2" xfId="90"/>
    <cellStyle name="标题 2" xfId="91"/>
    <cellStyle name="标题 2 2" xfId="92"/>
    <cellStyle name="标题 3" xfId="93"/>
    <cellStyle name="标题 3 2" xfId="94"/>
    <cellStyle name="标题 4" xfId="95"/>
    <cellStyle name="标题 4 2" xfId="96"/>
    <cellStyle name="标题 5" xfId="97"/>
    <cellStyle name="差" xfId="98"/>
    <cellStyle name="差 2" xfId="99"/>
    <cellStyle name="常规 2" xfId="100"/>
    <cellStyle name="常规 2 2" xfId="101"/>
    <cellStyle name="常规 2 3" xfId="102"/>
    <cellStyle name="常规 2 4" xfId="103"/>
    <cellStyle name="常规 3" xfId="104"/>
    <cellStyle name="常规 3 2" xfId="105"/>
    <cellStyle name="常规 4" xfId="106"/>
    <cellStyle name="常规 5" xfId="107"/>
    <cellStyle name="常规 5 2" xfId="108"/>
    <cellStyle name="常规 6" xfId="109"/>
    <cellStyle name="常规 7" xfId="110"/>
    <cellStyle name="常规 8" xfId="111"/>
    <cellStyle name="Hyperlink" xfId="112"/>
    <cellStyle name="好" xfId="113"/>
    <cellStyle name="好 2" xfId="114"/>
    <cellStyle name="汇总" xfId="115"/>
    <cellStyle name="汇总 2" xfId="116"/>
    <cellStyle name="Currency" xfId="117"/>
    <cellStyle name="Currency [0]" xfId="118"/>
    <cellStyle name="计算" xfId="119"/>
    <cellStyle name="计算 2" xfId="120"/>
    <cellStyle name="检查单元格" xfId="121"/>
    <cellStyle name="检查单元格 2" xfId="122"/>
    <cellStyle name="解释性文本" xfId="123"/>
    <cellStyle name="解释性文本 2" xfId="124"/>
    <cellStyle name="警告文本" xfId="125"/>
    <cellStyle name="警告文本 2" xfId="126"/>
    <cellStyle name="链接单元格" xfId="127"/>
    <cellStyle name="链接单元格 2" xfId="128"/>
    <cellStyle name="Comma" xfId="129"/>
    <cellStyle name="Comma [0]" xfId="130"/>
    <cellStyle name="强调文字颜色 1" xfId="131"/>
    <cellStyle name="强调文字颜色 1 2" xfId="132"/>
    <cellStyle name="强调文字颜色 2" xfId="133"/>
    <cellStyle name="强调文字颜色 2 2" xfId="134"/>
    <cellStyle name="强调文字颜色 3" xfId="135"/>
    <cellStyle name="强调文字颜色 3 2" xfId="136"/>
    <cellStyle name="强调文字颜色 4" xfId="137"/>
    <cellStyle name="强调文字颜色 4 2" xfId="138"/>
    <cellStyle name="强调文字颜色 5" xfId="139"/>
    <cellStyle name="强调文字颜色 5 2" xfId="140"/>
    <cellStyle name="强调文字颜色 6" xfId="141"/>
    <cellStyle name="强调文字颜色 6 2" xfId="142"/>
    <cellStyle name="适中" xfId="143"/>
    <cellStyle name="适中 2" xfId="144"/>
    <cellStyle name="输出" xfId="145"/>
    <cellStyle name="输出 2" xfId="146"/>
    <cellStyle name="输入" xfId="147"/>
    <cellStyle name="输入 2" xfId="148"/>
    <cellStyle name="Followed Hyperlink" xfId="149"/>
    <cellStyle name="着色 1" xfId="150"/>
    <cellStyle name="着色 1 2" xfId="151"/>
    <cellStyle name="着色 2" xfId="152"/>
    <cellStyle name="着色 2 2" xfId="153"/>
    <cellStyle name="着色 3" xfId="154"/>
    <cellStyle name="着色 3 2" xfId="155"/>
    <cellStyle name="着色 4" xfId="156"/>
    <cellStyle name="着色 4 2" xfId="157"/>
    <cellStyle name="着色 5" xfId="158"/>
    <cellStyle name="着色 5 2" xfId="159"/>
    <cellStyle name="着色 6" xfId="160"/>
    <cellStyle name="着色 6 2" xfId="161"/>
    <cellStyle name="注释" xfId="162"/>
    <cellStyle name="注释 2" xfId="163"/>
    <cellStyle name="注释 3" xfId="1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E5" sqref="E5"/>
    </sheetView>
  </sheetViews>
  <sheetFormatPr defaultColWidth="9.00390625" defaultRowHeight="14.25"/>
  <cols>
    <col min="1" max="1" width="9.50390625" style="1" customWidth="1"/>
    <col min="2" max="2" width="27.00390625" style="1" customWidth="1"/>
    <col min="3" max="3" width="9.00390625" style="1" customWidth="1"/>
    <col min="4" max="4" width="10.00390625" style="1" customWidth="1"/>
    <col min="5" max="5" width="11.125" style="1" customWidth="1"/>
    <col min="6" max="6" width="11.75390625" style="1" customWidth="1"/>
    <col min="7" max="7" width="9.00390625" style="1" customWidth="1"/>
    <col min="8" max="8" width="11.625" style="1" bestFit="1" customWidth="1"/>
    <col min="9" max="16384" width="9.00390625" style="1" customWidth="1"/>
  </cols>
  <sheetData>
    <row r="1" spans="1:6" ht="48" customHeight="1">
      <c r="A1" s="53" t="s">
        <v>0</v>
      </c>
      <c r="B1" s="53"/>
      <c r="C1" s="53"/>
      <c r="D1" s="53"/>
      <c r="E1" s="53"/>
      <c r="F1" s="53"/>
    </row>
    <row r="2" spans="1:5" ht="34.5" customHeight="1">
      <c r="A2" s="1" t="s">
        <v>1</v>
      </c>
      <c r="B2" s="54" t="s">
        <v>2</v>
      </c>
      <c r="C2" s="54"/>
      <c r="D2" s="54"/>
      <c r="E2" s="1" t="s">
        <v>3</v>
      </c>
    </row>
    <row r="3" spans="1:6" s="38" customFormat="1" ht="34.5" customHeight="1">
      <c r="A3" s="55" t="s">
        <v>4</v>
      </c>
      <c r="B3" s="55"/>
      <c r="C3" s="55"/>
      <c r="D3" s="55"/>
      <c r="E3" s="55"/>
      <c r="F3" s="55"/>
    </row>
    <row r="4" spans="1:6" ht="34.5" customHeight="1">
      <c r="A4" s="11" t="s">
        <v>5</v>
      </c>
      <c r="B4" s="11" t="s">
        <v>6</v>
      </c>
      <c r="C4" s="11" t="s">
        <v>7</v>
      </c>
      <c r="D4" s="11" t="s">
        <v>8</v>
      </c>
      <c r="E4" s="11" t="s">
        <v>9</v>
      </c>
      <c r="F4" s="11" t="s">
        <v>10</v>
      </c>
    </row>
    <row r="5" spans="1:6" ht="34.5" customHeight="1">
      <c r="A5" s="21" t="s">
        <v>11</v>
      </c>
      <c r="B5" s="22" t="s">
        <v>12</v>
      </c>
      <c r="C5" s="21" t="s">
        <v>13</v>
      </c>
      <c r="D5" s="21">
        <v>1</v>
      </c>
      <c r="E5" s="42"/>
      <c r="F5" s="17">
        <f aca="true" t="shared" si="0" ref="F5:F10">ROUND(D5*E5,0)</f>
        <v>0</v>
      </c>
    </row>
    <row r="6" spans="1:6" ht="34.5" customHeight="1">
      <c r="A6" s="21" t="s">
        <v>14</v>
      </c>
      <c r="B6" s="22" t="s">
        <v>15</v>
      </c>
      <c r="C6" s="21" t="s">
        <v>13</v>
      </c>
      <c r="D6" s="21">
        <v>1</v>
      </c>
      <c r="E6" s="42"/>
      <c r="F6" s="17">
        <f t="shared" si="0"/>
        <v>0</v>
      </c>
    </row>
    <row r="7" spans="1:6" ht="34.5" customHeight="1">
      <c r="A7" s="21" t="s">
        <v>16</v>
      </c>
      <c r="B7" s="22" t="s">
        <v>17</v>
      </c>
      <c r="C7" s="21" t="s">
        <v>13</v>
      </c>
      <c r="D7" s="21">
        <v>1</v>
      </c>
      <c r="E7" s="42"/>
      <c r="F7" s="17">
        <f t="shared" si="0"/>
        <v>0</v>
      </c>
    </row>
    <row r="8" spans="1:6" ht="34.5" customHeight="1">
      <c r="A8" s="21" t="s">
        <v>18</v>
      </c>
      <c r="B8" s="22" t="s">
        <v>19</v>
      </c>
      <c r="C8" s="21" t="s">
        <v>13</v>
      </c>
      <c r="D8" s="21">
        <v>1</v>
      </c>
      <c r="E8" s="42"/>
      <c r="F8" s="17">
        <f t="shared" si="0"/>
        <v>0</v>
      </c>
    </row>
    <row r="9" spans="1:6" ht="34.5" customHeight="1">
      <c r="A9" s="21" t="s">
        <v>20</v>
      </c>
      <c r="B9" s="22" t="s">
        <v>21</v>
      </c>
      <c r="C9" s="21" t="s">
        <v>13</v>
      </c>
      <c r="D9" s="21">
        <v>1</v>
      </c>
      <c r="E9" s="42"/>
      <c r="F9" s="17">
        <f t="shared" si="0"/>
        <v>0</v>
      </c>
    </row>
    <row r="10" spans="1:6" ht="34.5" customHeight="1">
      <c r="A10" s="21" t="s">
        <v>22</v>
      </c>
      <c r="B10" s="22" t="s">
        <v>23</v>
      </c>
      <c r="C10" s="21" t="s">
        <v>13</v>
      </c>
      <c r="D10" s="21">
        <v>1</v>
      </c>
      <c r="E10" s="42"/>
      <c r="F10" s="17">
        <f t="shared" si="0"/>
        <v>0</v>
      </c>
    </row>
    <row r="11" spans="1:14" ht="34.5" customHeight="1">
      <c r="A11" s="56" t="s">
        <v>24</v>
      </c>
      <c r="B11" s="56"/>
      <c r="C11" s="56"/>
      <c r="D11" s="57">
        <f>ROUND(SUM(F5:F10),0)</f>
        <v>0</v>
      </c>
      <c r="E11" s="57"/>
      <c r="F11" s="39" t="s">
        <v>25</v>
      </c>
      <c r="G11" s="40"/>
      <c r="H11" s="40"/>
      <c r="I11" s="40"/>
      <c r="J11" s="40"/>
      <c r="K11" s="40"/>
      <c r="L11" s="40"/>
      <c r="M11" s="40"/>
      <c r="N11" s="40"/>
    </row>
    <row r="12" ht="32.25" customHeight="1"/>
    <row r="13" ht="25.5" customHeight="1">
      <c r="A13" s="41"/>
    </row>
  </sheetData>
  <sheetProtection password="8269" sheet="1"/>
  <protectedRanges>
    <protectedRange sqref="E5:E10" name="区域1"/>
  </protectedRanges>
  <mergeCells count="5">
    <mergeCell ref="A1:F1"/>
    <mergeCell ref="B2:D2"/>
    <mergeCell ref="A3:F3"/>
    <mergeCell ref="A11:C11"/>
    <mergeCell ref="D11:E11"/>
  </mergeCells>
  <printOptions/>
  <pageMargins left="0.7083333333333334" right="0.7083333333333334" top="0.7479166666666667" bottom="1.3381944444444445" header="0.3145833333333333" footer="3.5034722222222223"/>
  <pageSetup horizontalDpi="600" verticalDpi="600" orientation="portrait" paperSize="9" r:id="rId1"/>
  <headerFooter scaleWithDoc="0" alignWithMargins="0">
    <oddFooter xml:space="preserve">&amp;L&amp;"宋体,加粗"投标书签署人签字：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E6" sqref="E6"/>
    </sheetView>
  </sheetViews>
  <sheetFormatPr defaultColWidth="9.00390625" defaultRowHeight="14.25"/>
  <cols>
    <col min="1" max="1" width="9.125" style="1" customWidth="1"/>
    <col min="2" max="2" width="27.625" style="24" customWidth="1"/>
    <col min="3" max="3" width="8.625" style="1" customWidth="1"/>
    <col min="4" max="4" width="11.625" style="25" customWidth="1"/>
    <col min="5" max="6" width="11.625" style="8" customWidth="1"/>
    <col min="7" max="7" width="12.25390625" style="1" customWidth="1"/>
    <col min="8" max="16384" width="9.00390625" style="1" customWidth="1"/>
  </cols>
  <sheetData>
    <row r="1" spans="1:6" ht="42.75" customHeight="1">
      <c r="A1" s="53" t="s">
        <v>0</v>
      </c>
      <c r="B1" s="53"/>
      <c r="C1" s="53"/>
      <c r="D1" s="53"/>
      <c r="E1" s="53"/>
      <c r="F1" s="53"/>
    </row>
    <row r="2" spans="1:6" ht="34.5" customHeight="1">
      <c r="A2" s="26" t="s">
        <v>1</v>
      </c>
      <c r="B2" s="58" t="str">
        <f>'第100章（石担路）'!B2:D2</f>
        <v>石担路辅线（K0+000-K2+000）中修工程</v>
      </c>
      <c r="C2" s="58"/>
      <c r="D2" s="58"/>
      <c r="E2" s="59" t="s">
        <v>26</v>
      </c>
      <c r="F2" s="59"/>
    </row>
    <row r="3" spans="1:6" ht="34.5" customHeight="1">
      <c r="A3" s="55" t="s">
        <v>27</v>
      </c>
      <c r="B3" s="55"/>
      <c r="C3" s="55"/>
      <c r="D3" s="55"/>
      <c r="E3" s="55"/>
      <c r="F3" s="55"/>
    </row>
    <row r="4" spans="1:6" ht="34.5" customHeight="1">
      <c r="A4" s="11" t="s">
        <v>5</v>
      </c>
      <c r="B4" s="27" t="s">
        <v>6</v>
      </c>
      <c r="C4" s="11" t="s">
        <v>7</v>
      </c>
      <c r="D4" s="28" t="s">
        <v>8</v>
      </c>
      <c r="E4" s="13" t="s">
        <v>9</v>
      </c>
      <c r="F4" s="13" t="s">
        <v>10</v>
      </c>
    </row>
    <row r="5" spans="1:6" ht="34.5" customHeight="1">
      <c r="A5" s="14" t="s">
        <v>28</v>
      </c>
      <c r="B5" s="15" t="s">
        <v>29</v>
      </c>
      <c r="C5" s="14"/>
      <c r="D5" s="31"/>
      <c r="E5" s="75"/>
      <c r="F5" s="17"/>
    </row>
    <row r="6" spans="1:6" ht="34.5" customHeight="1">
      <c r="A6" s="36" t="s">
        <v>30</v>
      </c>
      <c r="B6" s="15" t="s">
        <v>31</v>
      </c>
      <c r="C6" s="14" t="s">
        <v>32</v>
      </c>
      <c r="D6" s="31">
        <v>12795</v>
      </c>
      <c r="E6" s="75"/>
      <c r="F6" s="17">
        <f aca="true" t="shared" si="0" ref="F6:F14">ROUND(D6*E6,0)</f>
        <v>0</v>
      </c>
    </row>
    <row r="7" spans="1:6" ht="34.5" customHeight="1">
      <c r="A7" s="36" t="s">
        <v>33</v>
      </c>
      <c r="B7" s="15" t="s">
        <v>34</v>
      </c>
      <c r="C7" s="14" t="s">
        <v>32</v>
      </c>
      <c r="D7" s="31">
        <v>1505</v>
      </c>
      <c r="E7" s="75"/>
      <c r="F7" s="17">
        <f t="shared" si="0"/>
        <v>0</v>
      </c>
    </row>
    <row r="8" spans="1:6" ht="34.5" customHeight="1">
      <c r="A8" s="36" t="s">
        <v>35</v>
      </c>
      <c r="B8" s="43" t="s">
        <v>36</v>
      </c>
      <c r="C8" s="14" t="s">
        <v>32</v>
      </c>
      <c r="D8" s="31">
        <v>1750</v>
      </c>
      <c r="E8" s="75"/>
      <c r="F8" s="17">
        <f t="shared" si="0"/>
        <v>0</v>
      </c>
    </row>
    <row r="9" spans="1:6" ht="34.5" customHeight="1">
      <c r="A9" s="36" t="s">
        <v>37</v>
      </c>
      <c r="B9" s="43" t="s">
        <v>38</v>
      </c>
      <c r="C9" s="14"/>
      <c r="D9" s="31"/>
      <c r="E9" s="75"/>
      <c r="F9" s="17"/>
    </row>
    <row r="10" spans="1:6" ht="34.5" customHeight="1">
      <c r="A10" s="36" t="s">
        <v>33</v>
      </c>
      <c r="B10" s="43" t="s">
        <v>39</v>
      </c>
      <c r="C10" s="14" t="s">
        <v>40</v>
      </c>
      <c r="D10" s="31">
        <v>1146.5</v>
      </c>
      <c r="E10" s="75"/>
      <c r="F10" s="17">
        <f t="shared" si="0"/>
        <v>0</v>
      </c>
    </row>
    <row r="11" spans="1:6" ht="34.5" customHeight="1">
      <c r="A11" s="36" t="s">
        <v>41</v>
      </c>
      <c r="B11" s="15" t="s">
        <v>42</v>
      </c>
      <c r="C11" s="14"/>
      <c r="D11" s="31"/>
      <c r="E11" s="75"/>
      <c r="F11" s="17"/>
    </row>
    <row r="12" spans="1:6" ht="34.5" customHeight="1">
      <c r="A12" s="36" t="s">
        <v>30</v>
      </c>
      <c r="B12" s="15" t="s">
        <v>43</v>
      </c>
      <c r="C12" s="14" t="s">
        <v>44</v>
      </c>
      <c r="D12" s="31">
        <v>840</v>
      </c>
      <c r="E12" s="75"/>
      <c r="F12" s="17">
        <f t="shared" si="0"/>
        <v>0</v>
      </c>
    </row>
    <row r="13" spans="1:6" ht="34.5" customHeight="1">
      <c r="A13" s="36" t="s">
        <v>45</v>
      </c>
      <c r="B13" s="15" t="s">
        <v>46</v>
      </c>
      <c r="C13" s="14"/>
      <c r="D13" s="31"/>
      <c r="E13" s="75"/>
      <c r="F13" s="17"/>
    </row>
    <row r="14" spans="1:6" ht="34.5" customHeight="1">
      <c r="A14" s="36" t="s">
        <v>30</v>
      </c>
      <c r="B14" s="15" t="s">
        <v>47</v>
      </c>
      <c r="C14" s="14" t="s">
        <v>48</v>
      </c>
      <c r="D14" s="31">
        <v>1750</v>
      </c>
      <c r="E14" s="75"/>
      <c r="F14" s="17">
        <f t="shared" si="0"/>
        <v>0</v>
      </c>
    </row>
    <row r="15" spans="1:6" ht="34.5" customHeight="1">
      <c r="A15" s="60" t="s">
        <v>49</v>
      </c>
      <c r="B15" s="61"/>
      <c r="C15" s="62"/>
      <c r="D15" s="63">
        <f>ROUND(SUM(F5:F14),0)</f>
        <v>0</v>
      </c>
      <c r="E15" s="64"/>
      <c r="F15" s="18" t="s">
        <v>25</v>
      </c>
    </row>
    <row r="16" ht="38.25" customHeight="1"/>
    <row r="17" ht="38.25" customHeight="1"/>
  </sheetData>
  <sheetProtection password="8269" sheet="1"/>
  <protectedRanges>
    <protectedRange sqref="E6 E6:E8 E10 E12 E14" name="区域1"/>
  </protectedRanges>
  <mergeCells count="6">
    <mergeCell ref="A1:F1"/>
    <mergeCell ref="B2:D2"/>
    <mergeCell ref="E2:F2"/>
    <mergeCell ref="A3:F3"/>
    <mergeCell ref="A15:C15"/>
    <mergeCell ref="D15:E15"/>
  </mergeCells>
  <printOptions horizontalCentered="1"/>
  <pageMargins left="0.7479166666666667" right="0.7479166666666667" top="0.7868055555555555" bottom="1.2395833333333333" header="0.5111111111111111" footer="1.5097222222222222"/>
  <pageSetup horizontalDpi="600" verticalDpi="600" orientation="portrait" paperSize="9"/>
  <headerFooter scaleWithDoc="0" alignWithMargins="0">
    <oddFooter xml:space="preserve">&amp;L&amp;"宋体,加粗"投标书签署人签字：&amp;16&amp;U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0">
      <selection activeCell="E6" sqref="E6"/>
    </sheetView>
  </sheetViews>
  <sheetFormatPr defaultColWidth="9.00390625" defaultRowHeight="14.25"/>
  <cols>
    <col min="1" max="1" width="9.125" style="6" customWidth="1"/>
    <col min="2" max="2" width="27.625" style="1" customWidth="1"/>
    <col min="3" max="3" width="8.75390625" style="1" customWidth="1"/>
    <col min="4" max="4" width="11.625" style="7" customWidth="1"/>
    <col min="5" max="6" width="11.625" style="8" customWidth="1"/>
    <col min="7" max="16384" width="9.00390625" style="1" customWidth="1"/>
  </cols>
  <sheetData>
    <row r="1" spans="1:6" ht="39.75" customHeight="1">
      <c r="A1" s="53" t="s">
        <v>0</v>
      </c>
      <c r="B1" s="53"/>
      <c r="C1" s="53"/>
      <c r="D1" s="53"/>
      <c r="E1" s="53"/>
      <c r="F1" s="53"/>
    </row>
    <row r="2" spans="1:6" ht="30" customHeight="1">
      <c r="A2" s="9" t="s">
        <v>1</v>
      </c>
      <c r="B2" s="58" t="str">
        <f>'第100章（石担路）'!B2:D2</f>
        <v>石担路辅线（K0+000-K2+000）中修工程</v>
      </c>
      <c r="C2" s="58"/>
      <c r="D2" s="58"/>
      <c r="E2" s="59" t="s">
        <v>26</v>
      </c>
      <c r="F2" s="59"/>
    </row>
    <row r="3" spans="1:6" ht="30" customHeight="1">
      <c r="A3" s="55" t="s">
        <v>50</v>
      </c>
      <c r="B3" s="55"/>
      <c r="C3" s="55"/>
      <c r="D3" s="55"/>
      <c r="E3" s="55"/>
      <c r="F3" s="55"/>
    </row>
    <row r="4" spans="1:6" ht="30" customHeight="1">
      <c r="A4" s="10" t="s">
        <v>5</v>
      </c>
      <c r="B4" s="11" t="s">
        <v>6</v>
      </c>
      <c r="C4" s="11" t="s">
        <v>7</v>
      </c>
      <c r="D4" s="12" t="s">
        <v>8</v>
      </c>
      <c r="E4" s="13" t="s">
        <v>9</v>
      </c>
      <c r="F4" s="13" t="s">
        <v>10</v>
      </c>
    </row>
    <row r="5" spans="1:6" ht="30" customHeight="1">
      <c r="A5" s="14" t="s">
        <v>51</v>
      </c>
      <c r="B5" s="15" t="s">
        <v>52</v>
      </c>
      <c r="C5" s="14"/>
      <c r="D5" s="19"/>
      <c r="E5" s="75"/>
      <c r="F5" s="17"/>
    </row>
    <row r="6" spans="1:6" ht="30" customHeight="1">
      <c r="A6" s="14" t="s">
        <v>53</v>
      </c>
      <c r="B6" s="15" t="s">
        <v>54</v>
      </c>
      <c r="C6" s="14" t="s">
        <v>32</v>
      </c>
      <c r="D6" s="16">
        <v>1750</v>
      </c>
      <c r="E6" s="75"/>
      <c r="F6" s="17">
        <f aca="true" t="shared" si="0" ref="F6:F21">ROUND(D6*E6,0)</f>
        <v>0</v>
      </c>
    </row>
    <row r="7" spans="1:6" ht="30" customHeight="1">
      <c r="A7" s="14" t="s">
        <v>55</v>
      </c>
      <c r="B7" s="15" t="s">
        <v>56</v>
      </c>
      <c r="C7" s="14"/>
      <c r="D7" s="16"/>
      <c r="E7" s="75"/>
      <c r="F7" s="17"/>
    </row>
    <row r="8" spans="1:6" ht="30" customHeight="1">
      <c r="A8" s="14" t="s">
        <v>53</v>
      </c>
      <c r="B8" s="15" t="s">
        <v>57</v>
      </c>
      <c r="C8" s="14" t="s">
        <v>32</v>
      </c>
      <c r="D8" s="16">
        <v>7700</v>
      </c>
      <c r="E8" s="75"/>
      <c r="F8" s="17">
        <f t="shared" si="0"/>
        <v>0</v>
      </c>
    </row>
    <row r="9" spans="1:6" ht="30" customHeight="1">
      <c r="A9" s="14" t="s">
        <v>58</v>
      </c>
      <c r="B9" s="15" t="s">
        <v>59</v>
      </c>
      <c r="C9" s="14"/>
      <c r="D9" s="16"/>
      <c r="E9" s="75"/>
      <c r="F9" s="17"/>
    </row>
    <row r="10" spans="1:6" ht="30" customHeight="1">
      <c r="A10" s="21" t="s">
        <v>53</v>
      </c>
      <c r="B10" s="22" t="s">
        <v>60</v>
      </c>
      <c r="C10" s="21" t="s">
        <v>32</v>
      </c>
      <c r="D10" s="16">
        <v>12795</v>
      </c>
      <c r="E10" s="75"/>
      <c r="F10" s="17">
        <f t="shared" si="0"/>
        <v>0</v>
      </c>
    </row>
    <row r="11" spans="1:6" ht="30" customHeight="1">
      <c r="A11" s="21" t="s">
        <v>61</v>
      </c>
      <c r="B11" s="22" t="s">
        <v>62</v>
      </c>
      <c r="C11" s="21"/>
      <c r="D11" s="16"/>
      <c r="E11" s="75"/>
      <c r="F11" s="17"/>
    </row>
    <row r="12" spans="1:6" ht="30" customHeight="1">
      <c r="A12" s="14" t="s">
        <v>53</v>
      </c>
      <c r="B12" s="15" t="s">
        <v>63</v>
      </c>
      <c r="C12" s="14" t="s">
        <v>32</v>
      </c>
      <c r="D12" s="16">
        <v>7700</v>
      </c>
      <c r="E12" s="75"/>
      <c r="F12" s="17">
        <f t="shared" si="0"/>
        <v>0</v>
      </c>
    </row>
    <row r="13" spans="1:6" ht="30" customHeight="1">
      <c r="A13" s="14" t="s">
        <v>64</v>
      </c>
      <c r="B13" s="15" t="s">
        <v>65</v>
      </c>
      <c r="C13" s="14" t="s">
        <v>32</v>
      </c>
      <c r="D13" s="16">
        <v>5095</v>
      </c>
      <c r="E13" s="75"/>
      <c r="F13" s="17">
        <f t="shared" si="0"/>
        <v>0</v>
      </c>
    </row>
    <row r="14" spans="1:6" ht="30" customHeight="1">
      <c r="A14" s="21" t="s">
        <v>66</v>
      </c>
      <c r="B14" s="22" t="s">
        <v>67</v>
      </c>
      <c r="C14" s="14"/>
      <c r="D14" s="16"/>
      <c r="E14" s="75"/>
      <c r="F14" s="17"/>
    </row>
    <row r="15" spans="1:6" ht="30" customHeight="1">
      <c r="A15" s="14" t="s">
        <v>68</v>
      </c>
      <c r="B15" s="15" t="s">
        <v>69</v>
      </c>
      <c r="C15" s="14" t="s">
        <v>32</v>
      </c>
      <c r="D15" s="16">
        <v>7700</v>
      </c>
      <c r="E15" s="75"/>
      <c r="F15" s="17">
        <f t="shared" si="0"/>
        <v>0</v>
      </c>
    </row>
    <row r="16" spans="1:6" ht="30" customHeight="1">
      <c r="A16" s="14" t="s">
        <v>70</v>
      </c>
      <c r="B16" s="15" t="s">
        <v>71</v>
      </c>
      <c r="C16" s="14"/>
      <c r="D16" s="16"/>
      <c r="E16" s="75"/>
      <c r="F16" s="17"/>
    </row>
    <row r="17" spans="1:6" ht="30" customHeight="1">
      <c r="A17" s="14" t="s">
        <v>53</v>
      </c>
      <c r="B17" s="15" t="s">
        <v>72</v>
      </c>
      <c r="C17" s="14" t="s">
        <v>32</v>
      </c>
      <c r="D17" s="16">
        <v>1750</v>
      </c>
      <c r="E17" s="75"/>
      <c r="F17" s="17">
        <f t="shared" si="0"/>
        <v>0</v>
      </c>
    </row>
    <row r="18" spans="1:6" ht="30" customHeight="1">
      <c r="A18" s="14" t="s">
        <v>73</v>
      </c>
      <c r="B18" s="15" t="s">
        <v>74</v>
      </c>
      <c r="C18" s="14"/>
      <c r="D18" s="16"/>
      <c r="E18" s="75"/>
      <c r="F18" s="17"/>
    </row>
    <row r="19" spans="1:6" ht="30" customHeight="1">
      <c r="A19" s="14" t="s">
        <v>53</v>
      </c>
      <c r="B19" s="43" t="s">
        <v>75</v>
      </c>
      <c r="C19" s="14" t="s">
        <v>32</v>
      </c>
      <c r="D19" s="16">
        <v>1505</v>
      </c>
      <c r="E19" s="75"/>
      <c r="F19" s="17">
        <f>ROUND(D19*E19,0)</f>
        <v>0</v>
      </c>
    </row>
    <row r="20" spans="1:6" ht="30" customHeight="1">
      <c r="A20" s="14" t="s">
        <v>76</v>
      </c>
      <c r="B20" s="15" t="s">
        <v>77</v>
      </c>
      <c r="C20" s="14"/>
      <c r="D20" s="16"/>
      <c r="E20" s="75"/>
      <c r="F20" s="17"/>
    </row>
    <row r="21" spans="1:6" ht="30" customHeight="1">
      <c r="A21" s="14" t="s">
        <v>53</v>
      </c>
      <c r="B21" s="15" t="s">
        <v>78</v>
      </c>
      <c r="C21" s="14" t="s">
        <v>79</v>
      </c>
      <c r="D21" s="16">
        <v>3570</v>
      </c>
      <c r="E21" s="76"/>
      <c r="F21" s="17">
        <f t="shared" si="0"/>
        <v>0</v>
      </c>
    </row>
    <row r="22" spans="1:6" ht="30" customHeight="1">
      <c r="A22" s="56" t="s">
        <v>80</v>
      </c>
      <c r="B22" s="56"/>
      <c r="C22" s="56"/>
      <c r="D22" s="65">
        <f>ROUND(SUM(F5:F21),0)</f>
        <v>0</v>
      </c>
      <c r="E22" s="65"/>
      <c r="F22" s="18" t="s">
        <v>25</v>
      </c>
    </row>
  </sheetData>
  <sheetProtection password="8269" sheet="1"/>
  <protectedRanges>
    <protectedRange sqref="E6 E8 E10 E12:E13 E15 E17 E19 E21" name="区域1"/>
  </protectedRanges>
  <mergeCells count="6">
    <mergeCell ref="A1:F1"/>
    <mergeCell ref="B2:D2"/>
    <mergeCell ref="E2:F2"/>
    <mergeCell ref="A3:F3"/>
    <mergeCell ref="A22:C22"/>
    <mergeCell ref="D22:E22"/>
  </mergeCells>
  <printOptions horizontalCentered="1"/>
  <pageMargins left="0.7479166666666667" right="0.7479166666666667" top="0.7868055555555555" bottom="1.35" header="0.5111111111111111" footer="0.8895833333333333"/>
  <pageSetup horizontalDpi="600" verticalDpi="600" orientation="portrait" paperSize="9" r:id="rId1"/>
  <headerFooter scaleWithDoc="0" alignWithMargins="0">
    <oddFooter xml:space="preserve">&amp;L&amp;"宋体,加粗"投标书签署人签字：&amp;16&amp;U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E5" sqref="E5"/>
    </sheetView>
  </sheetViews>
  <sheetFormatPr defaultColWidth="9.00390625" defaultRowHeight="14.25"/>
  <cols>
    <col min="1" max="1" width="9.125" style="6" customWidth="1"/>
    <col min="2" max="2" width="27.625" style="1" customWidth="1"/>
    <col min="3" max="3" width="8.75390625" style="1" customWidth="1"/>
    <col min="4" max="4" width="11.625" style="7" customWidth="1"/>
    <col min="5" max="6" width="11.625" style="8" customWidth="1"/>
    <col min="7" max="16384" width="9.00390625" style="1" customWidth="1"/>
  </cols>
  <sheetData>
    <row r="1" spans="1:6" ht="34.5" customHeight="1">
      <c r="A1" s="53" t="s">
        <v>0</v>
      </c>
      <c r="B1" s="53"/>
      <c r="C1" s="53"/>
      <c r="D1" s="53"/>
      <c r="E1" s="53"/>
      <c r="F1" s="53"/>
    </row>
    <row r="2" spans="1:6" ht="34.5" customHeight="1">
      <c r="A2" s="9" t="s">
        <v>1</v>
      </c>
      <c r="B2" s="58" t="str">
        <f>'第100章（石担路）'!B2:D2</f>
        <v>石担路辅线（K0+000-K2+000）中修工程</v>
      </c>
      <c r="C2" s="58"/>
      <c r="D2" s="58"/>
      <c r="E2" s="59" t="s">
        <v>26</v>
      </c>
      <c r="F2" s="59"/>
    </row>
    <row r="3" spans="1:6" ht="34.5" customHeight="1">
      <c r="A3" s="55" t="s">
        <v>81</v>
      </c>
      <c r="B3" s="55"/>
      <c r="C3" s="55"/>
      <c r="D3" s="55"/>
      <c r="E3" s="55"/>
      <c r="F3" s="55"/>
    </row>
    <row r="4" spans="1:6" ht="34.5" customHeight="1">
      <c r="A4" s="10" t="s">
        <v>5</v>
      </c>
      <c r="B4" s="11" t="s">
        <v>6</v>
      </c>
      <c r="C4" s="11" t="s">
        <v>7</v>
      </c>
      <c r="D4" s="12" t="s">
        <v>8</v>
      </c>
      <c r="E4" s="13" t="s">
        <v>9</v>
      </c>
      <c r="F4" s="13" t="s">
        <v>10</v>
      </c>
    </row>
    <row r="5" spans="1:6" ht="34.5" customHeight="1">
      <c r="A5" s="14" t="s">
        <v>82</v>
      </c>
      <c r="B5" s="15" t="s">
        <v>83</v>
      </c>
      <c r="C5" s="14" t="s">
        <v>32</v>
      </c>
      <c r="D5" s="16">
        <v>1050</v>
      </c>
      <c r="E5" s="20"/>
      <c r="F5" s="17">
        <f>ROUND(D5*E5,0)</f>
        <v>0</v>
      </c>
    </row>
    <row r="6" spans="1:6" ht="34.5" customHeight="1">
      <c r="A6" s="56" t="s">
        <v>84</v>
      </c>
      <c r="B6" s="56"/>
      <c r="C6" s="56"/>
      <c r="D6" s="65">
        <f>ROUND(SUM(F5:F5),0)</f>
        <v>0</v>
      </c>
      <c r="E6" s="65"/>
      <c r="F6" s="18" t="s">
        <v>25</v>
      </c>
    </row>
  </sheetData>
  <sheetProtection password="8269" sheet="1"/>
  <protectedRanges>
    <protectedRange sqref="E5" name="区域1"/>
  </protectedRanges>
  <mergeCells count="6">
    <mergeCell ref="A1:F1"/>
    <mergeCell ref="B2:D2"/>
    <mergeCell ref="E2:F2"/>
    <mergeCell ref="A3:F3"/>
    <mergeCell ref="A6:C6"/>
    <mergeCell ref="D6:E6"/>
  </mergeCells>
  <printOptions horizontalCentered="1"/>
  <pageMargins left="0.7479166666666667" right="0.7479166666666667" top="0.7868055555555555" bottom="1.35" header="0.5111111111111111" footer="0.8895833333333333"/>
  <pageSetup horizontalDpi="600" verticalDpi="600" orientation="portrait" paperSize="9" r:id="rId1"/>
  <headerFooter scaleWithDoc="0" alignWithMargins="0">
    <oddFooter xml:space="preserve">&amp;L&amp;"宋体,加粗"投标书签署人签字：&amp;16&amp;U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E5" sqref="E5"/>
    </sheetView>
  </sheetViews>
  <sheetFormatPr defaultColWidth="9.00390625" defaultRowHeight="14.25"/>
  <cols>
    <col min="1" max="1" width="9.50390625" style="1" customWidth="1"/>
    <col min="2" max="2" width="27.00390625" style="1" customWidth="1"/>
    <col min="3" max="3" width="9.00390625" style="1" customWidth="1"/>
    <col min="4" max="4" width="9.50390625" style="1" customWidth="1"/>
    <col min="5" max="5" width="11.50390625" style="1" customWidth="1"/>
    <col min="6" max="6" width="12.75390625" style="1" customWidth="1"/>
    <col min="7" max="7" width="9.00390625" style="1" customWidth="1"/>
    <col min="8" max="8" width="11.625" style="1" bestFit="1" customWidth="1"/>
    <col min="9" max="16384" width="9.00390625" style="1" customWidth="1"/>
  </cols>
  <sheetData>
    <row r="1" spans="1:6" ht="34.5" customHeight="1">
      <c r="A1" s="53" t="s">
        <v>0</v>
      </c>
      <c r="B1" s="53"/>
      <c r="C1" s="53"/>
      <c r="D1" s="53"/>
      <c r="E1" s="53"/>
      <c r="F1" s="53"/>
    </row>
    <row r="2" spans="1:5" ht="34.5" customHeight="1">
      <c r="A2" s="1" t="s">
        <v>1</v>
      </c>
      <c r="B2" s="54" t="s">
        <v>85</v>
      </c>
      <c r="C2" s="54"/>
      <c r="D2" s="54"/>
      <c r="E2" s="1" t="s">
        <v>3</v>
      </c>
    </row>
    <row r="3" spans="1:6" s="38" customFormat="1" ht="34.5" customHeight="1">
      <c r="A3" s="55" t="s">
        <v>4</v>
      </c>
      <c r="B3" s="55"/>
      <c r="C3" s="55"/>
      <c r="D3" s="55"/>
      <c r="E3" s="55"/>
      <c r="F3" s="55"/>
    </row>
    <row r="4" spans="1:6" ht="34.5" customHeight="1">
      <c r="A4" s="11" t="s">
        <v>5</v>
      </c>
      <c r="B4" s="11" t="s">
        <v>6</v>
      </c>
      <c r="C4" s="11" t="s">
        <v>7</v>
      </c>
      <c r="D4" s="11" t="s">
        <v>8</v>
      </c>
      <c r="E4" s="11" t="s">
        <v>9</v>
      </c>
      <c r="F4" s="11" t="s">
        <v>10</v>
      </c>
    </row>
    <row r="5" spans="1:6" ht="34.5" customHeight="1">
      <c r="A5" s="21" t="s">
        <v>11</v>
      </c>
      <c r="B5" s="22" t="s">
        <v>12</v>
      </c>
      <c r="C5" s="21" t="s">
        <v>13</v>
      </c>
      <c r="D5" s="21">
        <v>1</v>
      </c>
      <c r="E5" s="42"/>
      <c r="F5" s="17">
        <f aca="true" t="shared" si="0" ref="F5:F10">ROUND(D5*E5,0)</f>
        <v>0</v>
      </c>
    </row>
    <row r="6" spans="1:6" ht="34.5" customHeight="1">
      <c r="A6" s="21" t="s">
        <v>14</v>
      </c>
      <c r="B6" s="22" t="s">
        <v>15</v>
      </c>
      <c r="C6" s="21" t="s">
        <v>13</v>
      </c>
      <c r="D6" s="21">
        <v>1</v>
      </c>
      <c r="E6" s="42"/>
      <c r="F6" s="17">
        <f t="shared" si="0"/>
        <v>0</v>
      </c>
    </row>
    <row r="7" spans="1:6" ht="34.5" customHeight="1">
      <c r="A7" s="21" t="s">
        <v>16</v>
      </c>
      <c r="B7" s="22" t="s">
        <v>17</v>
      </c>
      <c r="C7" s="21" t="s">
        <v>13</v>
      </c>
      <c r="D7" s="21">
        <v>1</v>
      </c>
      <c r="E7" s="42"/>
      <c r="F7" s="17">
        <f t="shared" si="0"/>
        <v>0</v>
      </c>
    </row>
    <row r="8" spans="1:6" ht="34.5" customHeight="1">
      <c r="A8" s="21" t="s">
        <v>18</v>
      </c>
      <c r="B8" s="22" t="s">
        <v>19</v>
      </c>
      <c r="C8" s="21" t="s">
        <v>13</v>
      </c>
      <c r="D8" s="21">
        <v>1</v>
      </c>
      <c r="E8" s="42"/>
      <c r="F8" s="17">
        <f t="shared" si="0"/>
        <v>0</v>
      </c>
    </row>
    <row r="9" spans="1:6" ht="34.5" customHeight="1">
      <c r="A9" s="21" t="s">
        <v>20</v>
      </c>
      <c r="B9" s="22" t="s">
        <v>21</v>
      </c>
      <c r="C9" s="21" t="s">
        <v>13</v>
      </c>
      <c r="D9" s="21">
        <v>1</v>
      </c>
      <c r="E9" s="42"/>
      <c r="F9" s="17">
        <f t="shared" si="0"/>
        <v>0</v>
      </c>
    </row>
    <row r="10" spans="1:6" ht="34.5" customHeight="1">
      <c r="A10" s="21" t="s">
        <v>22</v>
      </c>
      <c r="B10" s="22" t="s">
        <v>23</v>
      </c>
      <c r="C10" s="21" t="s">
        <v>13</v>
      </c>
      <c r="D10" s="21">
        <v>1</v>
      </c>
      <c r="E10" s="42"/>
      <c r="F10" s="17">
        <f t="shared" si="0"/>
        <v>0</v>
      </c>
    </row>
    <row r="11" spans="1:14" ht="34.5" customHeight="1">
      <c r="A11" s="56" t="s">
        <v>24</v>
      </c>
      <c r="B11" s="56"/>
      <c r="C11" s="56"/>
      <c r="D11" s="57">
        <f>ROUND(SUM(F5:F10),0)</f>
        <v>0</v>
      </c>
      <c r="E11" s="57"/>
      <c r="F11" s="39" t="s">
        <v>25</v>
      </c>
      <c r="G11" s="40"/>
      <c r="H11" s="40"/>
      <c r="I11" s="40"/>
      <c r="J11" s="40"/>
      <c r="K11" s="40"/>
      <c r="L11" s="40"/>
      <c r="M11" s="40"/>
      <c r="N11" s="40"/>
    </row>
    <row r="12" ht="32.25" customHeight="1"/>
    <row r="13" ht="25.5" customHeight="1">
      <c r="A13" s="41"/>
    </row>
  </sheetData>
  <sheetProtection password="8269" sheet="1"/>
  <protectedRanges>
    <protectedRange sqref="E5:E10" name="区域1"/>
  </protectedRanges>
  <mergeCells count="5">
    <mergeCell ref="A1:F1"/>
    <mergeCell ref="B2:D2"/>
    <mergeCell ref="A3:F3"/>
    <mergeCell ref="A11:C11"/>
    <mergeCell ref="D11:E11"/>
  </mergeCells>
  <printOptions/>
  <pageMargins left="0.7083333333333334" right="0.7083333333333334" top="0.7479166666666667" bottom="1.3381944444444445" header="0.3145833333333333" footer="3.5034722222222223"/>
  <pageSetup horizontalDpi="600" verticalDpi="600" orientation="portrait" paperSize="9"/>
  <headerFooter scaleWithDoc="0" alignWithMargins="0">
    <oddFooter xml:space="preserve">&amp;L&amp;"宋体,加粗"投标书签署人签字：      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0">
      <selection activeCell="E17" sqref="E17"/>
    </sheetView>
  </sheetViews>
  <sheetFormatPr defaultColWidth="9.00390625" defaultRowHeight="14.25"/>
  <cols>
    <col min="1" max="1" width="9.125" style="1" customWidth="1"/>
    <col min="2" max="2" width="28.50390625" style="24" customWidth="1"/>
    <col min="3" max="3" width="8.625" style="1" customWidth="1"/>
    <col min="4" max="4" width="9.50390625" style="25" bestFit="1" customWidth="1"/>
    <col min="5" max="6" width="11.625" style="8" customWidth="1"/>
    <col min="7" max="16384" width="9.00390625" style="1" customWidth="1"/>
  </cols>
  <sheetData>
    <row r="1" spans="1:6" ht="34.5" customHeight="1">
      <c r="A1" s="53" t="s">
        <v>0</v>
      </c>
      <c r="B1" s="53"/>
      <c r="C1" s="53"/>
      <c r="D1" s="53"/>
      <c r="E1" s="53"/>
      <c r="F1" s="53"/>
    </row>
    <row r="2" spans="1:6" ht="34.5" customHeight="1">
      <c r="A2" s="26" t="s">
        <v>1</v>
      </c>
      <c r="B2" s="58" t="str">
        <f>'第100章（G108辅线排水修复）'!B2:D2</f>
        <v>G108辅线（卧龙岗桥）排水设施修复工程</v>
      </c>
      <c r="C2" s="58"/>
      <c r="D2" s="58"/>
      <c r="E2" s="59" t="s">
        <v>26</v>
      </c>
      <c r="F2" s="59"/>
    </row>
    <row r="3" spans="1:6" ht="34.5" customHeight="1">
      <c r="A3" s="55" t="s">
        <v>27</v>
      </c>
      <c r="B3" s="55"/>
      <c r="C3" s="55"/>
      <c r="D3" s="55"/>
      <c r="E3" s="55"/>
      <c r="F3" s="55"/>
    </row>
    <row r="4" spans="1:6" ht="34.5" customHeight="1">
      <c r="A4" s="11" t="s">
        <v>5</v>
      </c>
      <c r="B4" s="27" t="s">
        <v>6</v>
      </c>
      <c r="C4" s="11" t="s">
        <v>7</v>
      </c>
      <c r="D4" s="28" t="s">
        <v>8</v>
      </c>
      <c r="E4" s="13" t="s">
        <v>9</v>
      </c>
      <c r="F4" s="13" t="s">
        <v>10</v>
      </c>
    </row>
    <row r="5" spans="1:6" ht="34.5" customHeight="1">
      <c r="A5" s="14" t="s">
        <v>86</v>
      </c>
      <c r="B5" s="15" t="s">
        <v>87</v>
      </c>
      <c r="C5" s="11"/>
      <c r="D5" s="28"/>
      <c r="E5" s="77"/>
      <c r="F5" s="17"/>
    </row>
    <row r="6" spans="1:6" ht="34.5" customHeight="1">
      <c r="A6" s="29" t="s">
        <v>88</v>
      </c>
      <c r="B6" s="30" t="s">
        <v>89</v>
      </c>
      <c r="C6" s="21" t="s">
        <v>44</v>
      </c>
      <c r="D6" s="31">
        <v>78</v>
      </c>
      <c r="E6" s="75"/>
      <c r="F6" s="17">
        <f>ROUND(D6*E6,0)</f>
        <v>0</v>
      </c>
    </row>
    <row r="7" spans="1:6" ht="34.5" customHeight="1">
      <c r="A7" s="14" t="s">
        <v>28</v>
      </c>
      <c r="B7" s="15" t="s">
        <v>29</v>
      </c>
      <c r="C7" s="14"/>
      <c r="D7" s="31"/>
      <c r="E7" s="75"/>
      <c r="F7" s="32"/>
    </row>
    <row r="8" spans="1:6" s="23" customFormat="1" ht="34.5" customHeight="1">
      <c r="A8" s="33" t="s">
        <v>30</v>
      </c>
      <c r="B8" s="34" t="s">
        <v>90</v>
      </c>
      <c r="C8" s="35" t="s">
        <v>32</v>
      </c>
      <c r="D8" s="31">
        <v>5670</v>
      </c>
      <c r="E8" s="75"/>
      <c r="F8" s="32">
        <f aca="true" t="shared" si="0" ref="F8:F13">ROUND(D8*E8,0)</f>
        <v>0</v>
      </c>
    </row>
    <row r="9" spans="1:6" ht="34.5" customHeight="1">
      <c r="A9" s="36" t="s">
        <v>33</v>
      </c>
      <c r="B9" s="43" t="s">
        <v>91</v>
      </c>
      <c r="C9" s="14" t="s">
        <v>32</v>
      </c>
      <c r="D9" s="31">
        <v>4070</v>
      </c>
      <c r="E9" s="75"/>
      <c r="F9" s="32">
        <f t="shared" si="0"/>
        <v>0</v>
      </c>
    </row>
    <row r="10" spans="1:6" ht="34.5" customHeight="1">
      <c r="A10" s="36" t="s">
        <v>37</v>
      </c>
      <c r="B10" s="43" t="s">
        <v>38</v>
      </c>
      <c r="C10" s="14"/>
      <c r="D10" s="31"/>
      <c r="E10" s="75"/>
      <c r="F10" s="32"/>
    </row>
    <row r="11" spans="1:6" s="23" customFormat="1" ht="34.5" customHeight="1">
      <c r="A11" s="33" t="s">
        <v>33</v>
      </c>
      <c r="B11" s="44" t="s">
        <v>92</v>
      </c>
      <c r="C11" s="35" t="s">
        <v>40</v>
      </c>
      <c r="D11" s="37">
        <v>1143.1</v>
      </c>
      <c r="E11" s="75"/>
      <c r="F11" s="32">
        <f t="shared" si="0"/>
        <v>0</v>
      </c>
    </row>
    <row r="12" spans="1:6" ht="34.5" customHeight="1">
      <c r="A12" s="36" t="s">
        <v>41</v>
      </c>
      <c r="B12" s="15" t="s">
        <v>42</v>
      </c>
      <c r="C12" s="14"/>
      <c r="D12" s="31"/>
      <c r="E12" s="75"/>
      <c r="F12" s="32"/>
    </row>
    <row r="13" spans="1:6" ht="34.5" customHeight="1">
      <c r="A13" s="36" t="s">
        <v>30</v>
      </c>
      <c r="B13" s="15" t="s">
        <v>93</v>
      </c>
      <c r="C13" s="14" t="s">
        <v>44</v>
      </c>
      <c r="D13" s="31">
        <v>2503.8</v>
      </c>
      <c r="E13" s="75"/>
      <c r="F13" s="32">
        <f t="shared" si="0"/>
        <v>0</v>
      </c>
    </row>
    <row r="14" spans="1:6" s="23" customFormat="1" ht="34.5" customHeight="1">
      <c r="A14" s="36" t="s">
        <v>45</v>
      </c>
      <c r="B14" s="15" t="s">
        <v>46</v>
      </c>
      <c r="C14" s="14"/>
      <c r="D14" s="31"/>
      <c r="E14" s="75"/>
      <c r="F14" s="17"/>
    </row>
    <row r="15" spans="1:6" s="23" customFormat="1" ht="34.5" customHeight="1">
      <c r="A15" s="36" t="s">
        <v>30</v>
      </c>
      <c r="B15" s="15" t="s">
        <v>94</v>
      </c>
      <c r="C15" s="14" t="s">
        <v>44</v>
      </c>
      <c r="D15" s="31">
        <v>638.9</v>
      </c>
      <c r="E15" s="75"/>
      <c r="F15" s="17">
        <f>ROUND(D15*E15,0)</f>
        <v>0</v>
      </c>
    </row>
    <row r="16" spans="1:6" s="23" customFormat="1" ht="34.5" customHeight="1">
      <c r="A16" s="36" t="s">
        <v>33</v>
      </c>
      <c r="B16" s="15" t="s">
        <v>47</v>
      </c>
      <c r="C16" s="14" t="s">
        <v>48</v>
      </c>
      <c r="D16" s="31">
        <v>3600</v>
      </c>
      <c r="E16" s="75"/>
      <c r="F16" s="17">
        <f>ROUND(D16*E16,0)</f>
        <v>0</v>
      </c>
    </row>
    <row r="17" spans="1:6" s="23" customFormat="1" ht="34.5" customHeight="1">
      <c r="A17" s="36" t="s">
        <v>95</v>
      </c>
      <c r="B17" s="15" t="s">
        <v>96</v>
      </c>
      <c r="C17" s="14" t="s">
        <v>44</v>
      </c>
      <c r="D17" s="31">
        <v>54</v>
      </c>
      <c r="E17" s="75"/>
      <c r="F17" s="17">
        <f>ROUND(D17*E17,0)</f>
        <v>0</v>
      </c>
    </row>
    <row r="18" spans="1:6" ht="34.5" customHeight="1">
      <c r="A18" s="60" t="s">
        <v>49</v>
      </c>
      <c r="B18" s="61"/>
      <c r="C18" s="62"/>
      <c r="D18" s="63">
        <f>ROUND(SUM(F5:F17),0)</f>
        <v>0</v>
      </c>
      <c r="E18" s="64"/>
      <c r="F18" s="18" t="s">
        <v>25</v>
      </c>
    </row>
    <row r="19" ht="25.5" customHeight="1"/>
  </sheetData>
  <sheetProtection password="8269" sheet="1"/>
  <protectedRanges>
    <protectedRange sqref="E6 E8:E9 E11 E13 E15:E17" name="区域1"/>
  </protectedRanges>
  <mergeCells count="6">
    <mergeCell ref="A1:F1"/>
    <mergeCell ref="B2:D2"/>
    <mergeCell ref="E2:F2"/>
    <mergeCell ref="A3:F3"/>
    <mergeCell ref="A18:C18"/>
    <mergeCell ref="D18:E18"/>
  </mergeCells>
  <printOptions horizontalCentered="1"/>
  <pageMargins left="0.7479166666666667" right="0.7479166666666667" top="0.7868055555555555" bottom="1.2395833333333333" header="0.5111111111111111" footer="1.5097222222222222"/>
  <pageSetup horizontalDpi="600" verticalDpi="600" orientation="portrait" paperSize="9" r:id="rId1"/>
  <headerFooter scaleWithDoc="0" alignWithMargins="0">
    <oddFooter xml:space="preserve">&amp;L&amp;"宋体,加粗"投标书签署人签字：&amp;16&amp;U      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22">
      <selection activeCell="D35" sqref="D35:E35"/>
    </sheetView>
  </sheetViews>
  <sheetFormatPr defaultColWidth="9.00390625" defaultRowHeight="14.25"/>
  <cols>
    <col min="1" max="1" width="9.125" style="6" customWidth="1"/>
    <col min="2" max="2" width="27.625" style="1" customWidth="1"/>
    <col min="3" max="3" width="9.375" style="1" customWidth="1"/>
    <col min="4" max="4" width="10.00390625" style="7" customWidth="1"/>
    <col min="5" max="6" width="12.25390625" style="8" customWidth="1"/>
    <col min="7" max="16384" width="9.00390625" style="1" customWidth="1"/>
  </cols>
  <sheetData>
    <row r="1" spans="1:6" ht="45.75" customHeight="1">
      <c r="A1" s="53" t="s">
        <v>0</v>
      </c>
      <c r="B1" s="53"/>
      <c r="C1" s="53"/>
      <c r="D1" s="53"/>
      <c r="E1" s="53"/>
      <c r="F1" s="53"/>
    </row>
    <row r="2" spans="1:6" ht="33" customHeight="1">
      <c r="A2" s="9" t="s">
        <v>1</v>
      </c>
      <c r="B2" s="58" t="str">
        <f>'第100章（G108辅线排水修复）'!B2:D2</f>
        <v>G108辅线（卧龙岗桥）排水设施修复工程</v>
      </c>
      <c r="C2" s="58"/>
      <c r="D2" s="58"/>
      <c r="E2" s="59" t="s">
        <v>26</v>
      </c>
      <c r="F2" s="59"/>
    </row>
    <row r="3" spans="1:6" ht="31.5" customHeight="1">
      <c r="A3" s="55" t="s">
        <v>50</v>
      </c>
      <c r="B3" s="55"/>
      <c r="C3" s="55"/>
      <c r="D3" s="55"/>
      <c r="E3" s="55"/>
      <c r="F3" s="55"/>
    </row>
    <row r="4" spans="1:6" ht="29.25" customHeight="1">
      <c r="A4" s="10" t="s">
        <v>5</v>
      </c>
      <c r="B4" s="11" t="s">
        <v>6</v>
      </c>
      <c r="C4" s="11" t="s">
        <v>7</v>
      </c>
      <c r="D4" s="12" t="s">
        <v>8</v>
      </c>
      <c r="E4" s="13" t="s">
        <v>9</v>
      </c>
      <c r="F4" s="13" t="s">
        <v>10</v>
      </c>
    </row>
    <row r="5" spans="1:6" ht="32.25" customHeight="1">
      <c r="A5" s="14" t="s">
        <v>97</v>
      </c>
      <c r="B5" s="15" t="s">
        <v>52</v>
      </c>
      <c r="C5" s="14"/>
      <c r="D5" s="19"/>
      <c r="E5" s="45"/>
      <c r="F5" s="17"/>
    </row>
    <row r="6" spans="1:6" ht="32.25" customHeight="1">
      <c r="A6" s="14" t="s">
        <v>53</v>
      </c>
      <c r="B6" s="15" t="s">
        <v>54</v>
      </c>
      <c r="C6" s="14" t="s">
        <v>32</v>
      </c>
      <c r="D6" s="16">
        <v>8740</v>
      </c>
      <c r="E6" s="45"/>
      <c r="F6" s="17">
        <f>ROUND(D6*E6,0)</f>
        <v>0</v>
      </c>
    </row>
    <row r="7" spans="1:6" ht="32.25" customHeight="1">
      <c r="A7" s="14" t="s">
        <v>55</v>
      </c>
      <c r="B7" s="15" t="s">
        <v>56</v>
      </c>
      <c r="C7" s="14"/>
      <c r="D7" s="16"/>
      <c r="E7" s="50"/>
      <c r="F7" s="17"/>
    </row>
    <row r="8" spans="1:6" ht="32.25" customHeight="1">
      <c r="A8" s="14" t="s">
        <v>53</v>
      </c>
      <c r="B8" s="15" t="s">
        <v>57</v>
      </c>
      <c r="C8" s="14" t="s">
        <v>32</v>
      </c>
      <c r="D8" s="16">
        <v>4070</v>
      </c>
      <c r="E8" s="50"/>
      <c r="F8" s="17">
        <f>ROUND(D8*E8,0)</f>
        <v>0</v>
      </c>
    </row>
    <row r="9" spans="1:6" ht="32.25" customHeight="1">
      <c r="A9" s="14" t="s">
        <v>58</v>
      </c>
      <c r="B9" s="15" t="s">
        <v>59</v>
      </c>
      <c r="C9" s="14"/>
      <c r="D9" s="16"/>
      <c r="E9" s="50"/>
      <c r="F9" s="17"/>
    </row>
    <row r="10" spans="1:6" ht="32.25" customHeight="1">
      <c r="A10" s="21" t="s">
        <v>53</v>
      </c>
      <c r="B10" s="22" t="s">
        <v>60</v>
      </c>
      <c r="C10" s="21" t="s">
        <v>32</v>
      </c>
      <c r="D10" s="16">
        <v>5870</v>
      </c>
      <c r="E10" s="50"/>
      <c r="F10" s="17">
        <f>ROUND(D10*E10,0)</f>
        <v>0</v>
      </c>
    </row>
    <row r="11" spans="1:6" ht="32.25" customHeight="1">
      <c r="A11" s="21" t="s">
        <v>61</v>
      </c>
      <c r="B11" s="22" t="s">
        <v>62</v>
      </c>
      <c r="C11" s="21"/>
      <c r="D11" s="16"/>
      <c r="E11" s="50"/>
      <c r="F11" s="17"/>
    </row>
    <row r="12" spans="1:6" ht="32.25" customHeight="1">
      <c r="A12" s="47" t="s">
        <v>53</v>
      </c>
      <c r="B12" s="43" t="s">
        <v>98</v>
      </c>
      <c r="C12" s="47" t="s">
        <v>32</v>
      </c>
      <c r="D12" s="46">
        <v>470</v>
      </c>
      <c r="E12" s="50"/>
      <c r="F12" s="48">
        <f>ROUND(D12*E12,0)</f>
        <v>0</v>
      </c>
    </row>
    <row r="13" spans="1:6" ht="32.25" customHeight="1">
      <c r="A13" s="47" t="s">
        <v>99</v>
      </c>
      <c r="B13" s="43" t="s">
        <v>65</v>
      </c>
      <c r="C13" s="47" t="s">
        <v>32</v>
      </c>
      <c r="D13" s="46">
        <v>5400</v>
      </c>
      <c r="E13" s="50"/>
      <c r="F13" s="48">
        <f>ROUND(D13*E13,0)</f>
        <v>0</v>
      </c>
    </row>
    <row r="14" spans="1:6" ht="32.25" customHeight="1">
      <c r="A14" s="47" t="s">
        <v>100</v>
      </c>
      <c r="B14" s="43" t="s">
        <v>101</v>
      </c>
      <c r="C14" s="47" t="s">
        <v>32</v>
      </c>
      <c r="D14" s="46">
        <v>470</v>
      </c>
      <c r="E14" s="50"/>
      <c r="F14" s="48">
        <f>ROUND(D14*E14,0)</f>
        <v>0</v>
      </c>
    </row>
    <row r="15" spans="1:6" ht="32.25" customHeight="1">
      <c r="A15" s="21" t="s">
        <v>66</v>
      </c>
      <c r="B15" s="22" t="s">
        <v>67</v>
      </c>
      <c r="C15" s="14"/>
      <c r="D15" s="16"/>
      <c r="E15" s="45"/>
      <c r="F15" s="17"/>
    </row>
    <row r="16" spans="1:6" ht="32.25" customHeight="1">
      <c r="A16" s="14" t="s">
        <v>68</v>
      </c>
      <c r="B16" s="15" t="s">
        <v>102</v>
      </c>
      <c r="C16" s="14" t="s">
        <v>32</v>
      </c>
      <c r="D16" s="16">
        <v>3600</v>
      </c>
      <c r="E16" s="45"/>
      <c r="F16" s="17">
        <f aca="true" t="shared" si="0" ref="F16:F22">ROUND(D16*E16,0)</f>
        <v>0</v>
      </c>
    </row>
    <row r="17" spans="1:6" ht="32.25" customHeight="1">
      <c r="A17" s="14" t="s">
        <v>70</v>
      </c>
      <c r="B17" s="15" t="s">
        <v>71</v>
      </c>
      <c r="C17" s="14"/>
      <c r="D17" s="16"/>
      <c r="E17" s="50"/>
      <c r="F17" s="17"/>
    </row>
    <row r="18" spans="1:6" ht="32.25" customHeight="1">
      <c r="A18" s="14" t="s">
        <v>53</v>
      </c>
      <c r="B18" s="15" t="s">
        <v>72</v>
      </c>
      <c r="C18" s="14" t="s">
        <v>32</v>
      </c>
      <c r="D18" s="16">
        <v>4070</v>
      </c>
      <c r="E18" s="50"/>
      <c r="F18" s="17">
        <f t="shared" si="0"/>
        <v>0</v>
      </c>
    </row>
    <row r="19" spans="1:6" ht="32.25" customHeight="1">
      <c r="A19" s="14" t="s">
        <v>76</v>
      </c>
      <c r="B19" s="15" t="s">
        <v>77</v>
      </c>
      <c r="C19" s="14"/>
      <c r="D19" s="16"/>
      <c r="E19" s="50"/>
      <c r="F19" s="17"/>
    </row>
    <row r="20" spans="1:6" ht="32.25" customHeight="1">
      <c r="A20" s="14" t="s">
        <v>53</v>
      </c>
      <c r="B20" s="15" t="s">
        <v>103</v>
      </c>
      <c r="C20" s="14" t="s">
        <v>79</v>
      </c>
      <c r="D20" s="16">
        <v>400</v>
      </c>
      <c r="E20" s="50"/>
      <c r="F20" s="17">
        <f t="shared" si="0"/>
        <v>0</v>
      </c>
    </row>
    <row r="21" spans="1:6" ht="32.25" customHeight="1">
      <c r="A21" s="14" t="s">
        <v>64</v>
      </c>
      <c r="B21" s="15" t="s">
        <v>104</v>
      </c>
      <c r="C21" s="14" t="s">
        <v>79</v>
      </c>
      <c r="D21" s="16">
        <v>200</v>
      </c>
      <c r="E21" s="50"/>
      <c r="F21" s="17">
        <f t="shared" si="0"/>
        <v>0</v>
      </c>
    </row>
    <row r="22" spans="1:6" ht="32.25" customHeight="1">
      <c r="A22" s="14" t="s">
        <v>105</v>
      </c>
      <c r="B22" s="15" t="s">
        <v>106</v>
      </c>
      <c r="C22" s="14" t="s">
        <v>32</v>
      </c>
      <c r="D22" s="16">
        <v>600</v>
      </c>
      <c r="E22" s="50"/>
      <c r="F22" s="17">
        <f t="shared" si="0"/>
        <v>0</v>
      </c>
    </row>
    <row r="23" spans="1:6" ht="32.25" customHeight="1">
      <c r="A23" s="14" t="s">
        <v>107</v>
      </c>
      <c r="B23" s="15" t="s">
        <v>108</v>
      </c>
      <c r="C23" s="14"/>
      <c r="D23" s="16"/>
      <c r="E23" s="50"/>
      <c r="F23" s="17"/>
    </row>
    <row r="24" spans="1:6" ht="32.25" customHeight="1">
      <c r="A24" s="14" t="s">
        <v>53</v>
      </c>
      <c r="B24" s="15" t="s">
        <v>109</v>
      </c>
      <c r="C24" s="14" t="s">
        <v>79</v>
      </c>
      <c r="D24" s="46">
        <v>100</v>
      </c>
      <c r="E24" s="50"/>
      <c r="F24" s="17">
        <f aca="true" t="shared" si="1" ref="F24:F34">ROUND(D24*E24,0)</f>
        <v>0</v>
      </c>
    </row>
    <row r="25" spans="1:6" ht="32.25" customHeight="1">
      <c r="A25" s="14" t="s">
        <v>64</v>
      </c>
      <c r="B25" s="15" t="s">
        <v>110</v>
      </c>
      <c r="C25" s="14" t="s">
        <v>79</v>
      </c>
      <c r="D25" s="46">
        <v>56</v>
      </c>
      <c r="E25" s="50"/>
      <c r="F25" s="17">
        <f t="shared" si="1"/>
        <v>0</v>
      </c>
    </row>
    <row r="26" spans="1:6" ht="32.25" customHeight="1">
      <c r="A26" s="14" t="s">
        <v>100</v>
      </c>
      <c r="B26" s="15" t="s">
        <v>111</v>
      </c>
      <c r="C26" s="14" t="s">
        <v>79</v>
      </c>
      <c r="D26" s="46">
        <v>270</v>
      </c>
      <c r="E26" s="50"/>
      <c r="F26" s="17">
        <f t="shared" si="1"/>
        <v>0</v>
      </c>
    </row>
    <row r="27" spans="1:6" ht="32.25" customHeight="1">
      <c r="A27" s="14" t="s">
        <v>112</v>
      </c>
      <c r="B27" s="15" t="s">
        <v>113</v>
      </c>
      <c r="C27" s="14" t="s">
        <v>79</v>
      </c>
      <c r="D27" s="46">
        <v>180</v>
      </c>
      <c r="E27" s="50"/>
      <c r="F27" s="17">
        <f t="shared" si="1"/>
        <v>0</v>
      </c>
    </row>
    <row r="28" spans="1:6" ht="32.25" customHeight="1">
      <c r="A28" s="14" t="s">
        <v>114</v>
      </c>
      <c r="B28" s="15" t="s">
        <v>115</v>
      </c>
      <c r="C28" s="14"/>
      <c r="D28" s="46"/>
      <c r="E28" s="50"/>
      <c r="F28" s="17"/>
    </row>
    <row r="29" spans="1:6" ht="32.25" customHeight="1">
      <c r="A29" s="14" t="s">
        <v>53</v>
      </c>
      <c r="B29" s="15" t="s">
        <v>116</v>
      </c>
      <c r="C29" s="14" t="s">
        <v>117</v>
      </c>
      <c r="D29" s="49">
        <v>12</v>
      </c>
      <c r="E29" s="50"/>
      <c r="F29" s="17">
        <f t="shared" si="1"/>
        <v>0</v>
      </c>
    </row>
    <row r="30" spans="1:6" ht="32.25" customHeight="1">
      <c r="A30" s="14" t="s">
        <v>64</v>
      </c>
      <c r="B30" s="15" t="s">
        <v>118</v>
      </c>
      <c r="C30" s="14" t="s">
        <v>117</v>
      </c>
      <c r="D30" s="49">
        <v>4</v>
      </c>
      <c r="E30" s="50"/>
      <c r="F30" s="17">
        <f t="shared" si="1"/>
        <v>0</v>
      </c>
    </row>
    <row r="31" spans="1:6" ht="32.25" customHeight="1">
      <c r="A31" s="14" t="s">
        <v>100</v>
      </c>
      <c r="B31" s="15" t="s">
        <v>119</v>
      </c>
      <c r="C31" s="14" t="s">
        <v>117</v>
      </c>
      <c r="D31" s="49">
        <v>16</v>
      </c>
      <c r="E31" s="50"/>
      <c r="F31" s="17">
        <f t="shared" si="1"/>
        <v>0</v>
      </c>
    </row>
    <row r="32" spans="1:6" ht="32.25" customHeight="1">
      <c r="A32" s="14" t="s">
        <v>112</v>
      </c>
      <c r="B32" s="15" t="s">
        <v>120</v>
      </c>
      <c r="C32" s="14" t="s">
        <v>117</v>
      </c>
      <c r="D32" s="49">
        <v>10</v>
      </c>
      <c r="E32" s="50"/>
      <c r="F32" s="17">
        <f t="shared" si="1"/>
        <v>0</v>
      </c>
    </row>
    <row r="33" spans="1:6" ht="32.25" customHeight="1">
      <c r="A33" s="14" t="s">
        <v>121</v>
      </c>
      <c r="B33" s="15" t="s">
        <v>122</v>
      </c>
      <c r="C33" s="14" t="s">
        <v>117</v>
      </c>
      <c r="D33" s="49">
        <v>5</v>
      </c>
      <c r="E33" s="50"/>
      <c r="F33" s="17">
        <f t="shared" si="1"/>
        <v>0</v>
      </c>
    </row>
    <row r="34" spans="1:6" ht="32.25" customHeight="1">
      <c r="A34" s="14" t="s">
        <v>123</v>
      </c>
      <c r="B34" s="15" t="s">
        <v>124</v>
      </c>
      <c r="C34" s="14" t="s">
        <v>117</v>
      </c>
      <c r="D34" s="49">
        <v>1</v>
      </c>
      <c r="E34" s="50"/>
      <c r="F34" s="17">
        <f t="shared" si="1"/>
        <v>0</v>
      </c>
    </row>
    <row r="35" spans="1:6" ht="32.25" customHeight="1">
      <c r="A35" s="56" t="s">
        <v>80</v>
      </c>
      <c r="B35" s="56"/>
      <c r="C35" s="56"/>
      <c r="D35" s="65">
        <f>ROUND(SUM(F5:F34),0)</f>
        <v>0</v>
      </c>
      <c r="E35" s="65"/>
      <c r="F35" s="18" t="s">
        <v>25</v>
      </c>
    </row>
  </sheetData>
  <sheetProtection password="8269" sheet="1"/>
  <protectedRanges>
    <protectedRange sqref="E6 E8 E10 E12:E14 E16 E18 E20:E22 E24:E27 E29:E34" name="区域1"/>
  </protectedRanges>
  <mergeCells count="6">
    <mergeCell ref="A1:F1"/>
    <mergeCell ref="B2:D2"/>
    <mergeCell ref="E2:F2"/>
    <mergeCell ref="A3:F3"/>
    <mergeCell ref="A35:C35"/>
    <mergeCell ref="D35:E35"/>
  </mergeCells>
  <printOptions horizontalCentered="1"/>
  <pageMargins left="0.7479166666666667" right="0.7479166666666667" top="0.7868055555555555" bottom="1.35" header="0.5111111111111111" footer="0.8895833333333333"/>
  <pageSetup horizontalDpi="600" verticalDpi="600" orientation="portrait" paperSize="9" r:id="rId1"/>
  <headerFooter scaleWithDoc="0" alignWithMargins="0">
    <oddFooter xml:space="preserve">&amp;L&amp;"宋体,加粗"投标书签署人签字：&amp;16&amp;U      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E5" sqref="E5"/>
    </sheetView>
  </sheetViews>
  <sheetFormatPr defaultColWidth="9.00390625" defaultRowHeight="14.25"/>
  <cols>
    <col min="1" max="1" width="9.125" style="6" customWidth="1"/>
    <col min="2" max="2" width="27.625" style="1" customWidth="1"/>
    <col min="3" max="3" width="8.75390625" style="1" customWidth="1"/>
    <col min="4" max="4" width="11.625" style="7" customWidth="1"/>
    <col min="5" max="6" width="11.625" style="8" customWidth="1"/>
    <col min="7" max="16384" width="9.00390625" style="1" customWidth="1"/>
  </cols>
  <sheetData>
    <row r="1" spans="1:6" ht="37.5" customHeight="1">
      <c r="A1" s="53" t="s">
        <v>0</v>
      </c>
      <c r="B1" s="53"/>
      <c r="C1" s="53"/>
      <c r="D1" s="53"/>
      <c r="E1" s="53"/>
      <c r="F1" s="53"/>
    </row>
    <row r="2" spans="1:6" ht="37.5" customHeight="1">
      <c r="A2" s="9" t="s">
        <v>1</v>
      </c>
      <c r="B2" s="58" t="str">
        <f>'第100章（G108辅线排水修复）'!B2</f>
        <v>G108辅线（卧龙岗桥）排水设施修复工程</v>
      </c>
      <c r="C2" s="58"/>
      <c r="D2" s="58"/>
      <c r="E2" s="59" t="s">
        <v>26</v>
      </c>
      <c r="F2" s="59"/>
    </row>
    <row r="3" spans="1:6" ht="37.5" customHeight="1">
      <c r="A3" s="55" t="s">
        <v>81</v>
      </c>
      <c r="B3" s="55"/>
      <c r="C3" s="55"/>
      <c r="D3" s="55"/>
      <c r="E3" s="55"/>
      <c r="F3" s="55"/>
    </row>
    <row r="4" spans="1:6" ht="37.5" customHeight="1">
      <c r="A4" s="10" t="s">
        <v>5</v>
      </c>
      <c r="B4" s="11" t="s">
        <v>6</v>
      </c>
      <c r="C4" s="11" t="s">
        <v>7</v>
      </c>
      <c r="D4" s="12" t="s">
        <v>8</v>
      </c>
      <c r="E4" s="13" t="s">
        <v>9</v>
      </c>
      <c r="F4" s="13" t="s">
        <v>10</v>
      </c>
    </row>
    <row r="5" spans="1:6" ht="37.5" customHeight="1">
      <c r="A5" s="14" t="s">
        <v>82</v>
      </c>
      <c r="B5" s="15" t="s">
        <v>83</v>
      </c>
      <c r="C5" s="14" t="s">
        <v>32</v>
      </c>
      <c r="D5" s="16">
        <v>400</v>
      </c>
      <c r="E5" s="20"/>
      <c r="F5" s="17">
        <f>ROUND(D5*E5,0)</f>
        <v>0</v>
      </c>
    </row>
    <row r="6" spans="1:6" ht="37.5" customHeight="1">
      <c r="A6" s="56" t="s">
        <v>84</v>
      </c>
      <c r="B6" s="56"/>
      <c r="C6" s="56"/>
      <c r="D6" s="65">
        <f>ROUND(SUM(F5:F5),0)</f>
        <v>0</v>
      </c>
      <c r="E6" s="65"/>
      <c r="F6" s="18" t="s">
        <v>25</v>
      </c>
    </row>
  </sheetData>
  <sheetProtection password="8269" sheet="1"/>
  <protectedRanges>
    <protectedRange sqref="E5" name="区域1"/>
  </protectedRanges>
  <mergeCells count="6">
    <mergeCell ref="A1:F1"/>
    <mergeCell ref="B2:D2"/>
    <mergeCell ref="E2:F2"/>
    <mergeCell ref="A3:F3"/>
    <mergeCell ref="A6:C6"/>
    <mergeCell ref="D6:E6"/>
  </mergeCells>
  <printOptions horizontalCentered="1"/>
  <pageMargins left="0.7479166666666667" right="0.7479166666666667" top="0.7868055555555555" bottom="1.35" header="0.5111111111111111" footer="0.8895833333333333"/>
  <pageSetup horizontalDpi="600" verticalDpi="600" orientation="portrait" paperSize="9" r:id="rId1"/>
  <headerFooter scaleWithDoc="0" alignWithMargins="0">
    <oddFooter xml:space="preserve">&amp;L&amp;"宋体,加粗"投标书签署人签字：&amp;16&amp;U       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I5" sqref="I5"/>
    </sheetView>
  </sheetViews>
  <sheetFormatPr defaultColWidth="9.00390625" defaultRowHeight="14.25"/>
  <cols>
    <col min="1" max="1" width="6.25390625" style="2" customWidth="1"/>
    <col min="2" max="2" width="7.875" style="2" customWidth="1"/>
    <col min="3" max="3" width="38.375" style="2" customWidth="1"/>
    <col min="4" max="4" width="10.25390625" style="2" customWidth="1"/>
    <col min="5" max="5" width="11.375" style="2" customWidth="1"/>
    <col min="6" max="6" width="10.625" style="2" customWidth="1"/>
    <col min="7" max="252" width="9.00390625" style="2" customWidth="1"/>
  </cols>
  <sheetData>
    <row r="1" spans="1:6" ht="34.5" customHeight="1">
      <c r="A1" s="53" t="s">
        <v>125</v>
      </c>
      <c r="B1" s="53"/>
      <c r="C1" s="53"/>
      <c r="D1" s="53"/>
      <c r="E1" s="53"/>
      <c r="F1" s="53"/>
    </row>
    <row r="2" spans="1:6" ht="34.5" customHeight="1">
      <c r="A2" s="71" t="s">
        <v>146</v>
      </c>
      <c r="B2" s="71"/>
      <c r="C2" s="71"/>
      <c r="D2" s="71"/>
      <c r="E2" s="71"/>
      <c r="F2" s="71"/>
    </row>
    <row r="3" spans="1:6" ht="24.75" customHeight="1">
      <c r="A3" s="69" t="s">
        <v>126</v>
      </c>
      <c r="B3" s="69" t="s">
        <v>127</v>
      </c>
      <c r="C3" s="69" t="s">
        <v>128</v>
      </c>
      <c r="D3" s="72" t="s">
        <v>129</v>
      </c>
      <c r="E3" s="73"/>
      <c r="F3" s="74"/>
    </row>
    <row r="4" spans="1:6" ht="36.75" customHeight="1">
      <c r="A4" s="70"/>
      <c r="B4" s="70"/>
      <c r="C4" s="70"/>
      <c r="D4" s="4" t="s">
        <v>130</v>
      </c>
      <c r="E4" s="4" t="s">
        <v>131</v>
      </c>
      <c r="F4" s="3" t="s">
        <v>132</v>
      </c>
    </row>
    <row r="5" spans="1:6" s="1" customFormat="1" ht="30" customHeight="1">
      <c r="A5" s="5">
        <v>1</v>
      </c>
      <c r="B5" s="5">
        <v>100</v>
      </c>
      <c r="C5" s="5" t="s">
        <v>133</v>
      </c>
      <c r="D5" s="51">
        <f>'第100章（石担路）'!D11</f>
        <v>0</v>
      </c>
      <c r="E5" s="51">
        <f>'第100章（G108辅线排水修复）'!D11</f>
        <v>0</v>
      </c>
      <c r="F5" s="52">
        <f>SUM(D5:E5)</f>
        <v>0</v>
      </c>
    </row>
    <row r="6" spans="1:6" s="1" customFormat="1" ht="30" customHeight="1">
      <c r="A6" s="5">
        <v>2</v>
      </c>
      <c r="B6" s="5">
        <v>200</v>
      </c>
      <c r="C6" s="5" t="s">
        <v>134</v>
      </c>
      <c r="D6" s="51">
        <f>'第200章（石担路）'!D15</f>
        <v>0</v>
      </c>
      <c r="E6" s="51">
        <f>'第200章（G108辅线排水修复）'!D18</f>
        <v>0</v>
      </c>
      <c r="F6" s="52">
        <f>SUM(D6:E6)</f>
        <v>0</v>
      </c>
    </row>
    <row r="7" spans="1:6" s="1" customFormat="1" ht="30" customHeight="1">
      <c r="A7" s="5">
        <v>3</v>
      </c>
      <c r="B7" s="5">
        <v>300</v>
      </c>
      <c r="C7" s="5" t="s">
        <v>135</v>
      </c>
      <c r="D7" s="51">
        <f>'第300章（石担路） '!D22</f>
        <v>0</v>
      </c>
      <c r="E7" s="51">
        <f>'第300章 （G108辅线排水修复）'!D35</f>
        <v>0</v>
      </c>
      <c r="F7" s="52">
        <f>SUM(D7:E7)</f>
        <v>0</v>
      </c>
    </row>
    <row r="8" spans="1:6" s="1" customFormat="1" ht="30" customHeight="1">
      <c r="A8" s="5">
        <v>4</v>
      </c>
      <c r="B8" s="5">
        <v>400</v>
      </c>
      <c r="C8" s="5" t="s">
        <v>136</v>
      </c>
      <c r="D8" s="51"/>
      <c r="E8" s="51"/>
      <c r="F8" s="52"/>
    </row>
    <row r="9" spans="1:6" s="1" customFormat="1" ht="30" customHeight="1">
      <c r="A9" s="5">
        <v>5</v>
      </c>
      <c r="B9" s="5">
        <v>500</v>
      </c>
      <c r="C9" s="5" t="s">
        <v>137</v>
      </c>
      <c r="D9" s="51"/>
      <c r="E9" s="51"/>
      <c r="F9" s="52"/>
    </row>
    <row r="10" spans="1:6" s="1" customFormat="1" ht="30" customHeight="1">
      <c r="A10" s="5">
        <v>6</v>
      </c>
      <c r="B10" s="5">
        <v>600</v>
      </c>
      <c r="C10" s="5" t="s">
        <v>138</v>
      </c>
      <c r="D10" s="51">
        <f>'第600章（石担路）'!D6</f>
        <v>0</v>
      </c>
      <c r="E10" s="51">
        <f>'第600章（G108辅线排水修复）'!D6</f>
        <v>0</v>
      </c>
      <c r="F10" s="52">
        <f aca="true" t="shared" si="0" ref="F10:F17">SUM(D10:E10)</f>
        <v>0</v>
      </c>
    </row>
    <row r="11" spans="1:6" s="1" customFormat="1" ht="30" customHeight="1">
      <c r="A11" s="5">
        <v>7</v>
      </c>
      <c r="B11" s="5">
        <v>700</v>
      </c>
      <c r="C11" s="5" t="s">
        <v>139</v>
      </c>
      <c r="D11" s="51"/>
      <c r="E11" s="51"/>
      <c r="F11" s="52"/>
    </row>
    <row r="12" spans="1:6" s="1" customFormat="1" ht="30" customHeight="1">
      <c r="A12" s="5">
        <v>8</v>
      </c>
      <c r="B12" s="66" t="s">
        <v>140</v>
      </c>
      <c r="C12" s="66"/>
      <c r="D12" s="51">
        <f>SUM(D5:D11)</f>
        <v>0</v>
      </c>
      <c r="E12" s="51">
        <f>SUM(E5:E11)</f>
        <v>0</v>
      </c>
      <c r="F12" s="52">
        <f t="shared" si="0"/>
        <v>0</v>
      </c>
    </row>
    <row r="13" spans="1:6" s="1" customFormat="1" ht="30" customHeight="1">
      <c r="A13" s="5">
        <v>9</v>
      </c>
      <c r="B13" s="66" t="s">
        <v>141</v>
      </c>
      <c r="C13" s="66"/>
      <c r="D13" s="51"/>
      <c r="E13" s="51"/>
      <c r="F13" s="52"/>
    </row>
    <row r="14" spans="1:6" s="1" customFormat="1" ht="30" customHeight="1">
      <c r="A14" s="5">
        <v>10</v>
      </c>
      <c r="B14" s="66" t="s">
        <v>142</v>
      </c>
      <c r="C14" s="66"/>
      <c r="D14" s="51">
        <f>ROUND(1923357*1.5/100,0)</f>
        <v>28850</v>
      </c>
      <c r="E14" s="51">
        <f>ROUND(2675113*1.5/100,0)</f>
        <v>40127</v>
      </c>
      <c r="F14" s="52">
        <f t="shared" si="0"/>
        <v>68977</v>
      </c>
    </row>
    <row r="15" spans="1:6" s="1" customFormat="1" ht="30" customHeight="1">
      <c r="A15" s="5">
        <v>11</v>
      </c>
      <c r="B15" s="66" t="s">
        <v>143</v>
      </c>
      <c r="C15" s="66"/>
      <c r="D15" s="51">
        <f>ROUND(D12-D13-D14,0)</f>
        <v>-28850</v>
      </c>
      <c r="E15" s="51">
        <f>ROUND(E12-E13-E14,0)</f>
        <v>-40127</v>
      </c>
      <c r="F15" s="52">
        <f t="shared" si="0"/>
        <v>-68977</v>
      </c>
    </row>
    <row r="16" spans="1:6" s="1" customFormat="1" ht="30" customHeight="1">
      <c r="A16" s="5">
        <v>12</v>
      </c>
      <c r="B16" s="66" t="s">
        <v>144</v>
      </c>
      <c r="C16" s="66"/>
      <c r="D16" s="51">
        <f>ROUND(D15*5%,0)</f>
        <v>-1443</v>
      </c>
      <c r="E16" s="51">
        <f>ROUND(E15*5%,0)</f>
        <v>-2006</v>
      </c>
      <c r="F16" s="52">
        <f t="shared" si="0"/>
        <v>-3449</v>
      </c>
    </row>
    <row r="17" spans="1:6" s="1" customFormat="1" ht="30" customHeight="1">
      <c r="A17" s="5">
        <v>13</v>
      </c>
      <c r="B17" s="66" t="s">
        <v>145</v>
      </c>
      <c r="C17" s="66"/>
      <c r="D17" s="51">
        <f>D12+D16</f>
        <v>-1443</v>
      </c>
      <c r="E17" s="51">
        <f>E12+E16</f>
        <v>-2006</v>
      </c>
      <c r="F17" s="52">
        <f t="shared" si="0"/>
        <v>-3449</v>
      </c>
    </row>
    <row r="18" spans="1:6" ht="30" customHeight="1">
      <c r="A18" s="67"/>
      <c r="B18" s="68"/>
      <c r="C18" s="68"/>
      <c r="D18" s="68"/>
      <c r="E18" s="68"/>
      <c r="F18" s="68"/>
    </row>
  </sheetData>
  <sheetProtection password="8269" sheet="1"/>
  <mergeCells count="13">
    <mergeCell ref="A1:F1"/>
    <mergeCell ref="A2:F2"/>
    <mergeCell ref="D3:F3"/>
    <mergeCell ref="B12:C12"/>
    <mergeCell ref="B13:C13"/>
    <mergeCell ref="B14:C14"/>
    <mergeCell ref="B15:C15"/>
    <mergeCell ref="B16:C16"/>
    <mergeCell ref="B17:C17"/>
    <mergeCell ref="A18:F18"/>
    <mergeCell ref="A3:A4"/>
    <mergeCell ref="B3:B4"/>
    <mergeCell ref="C3:C4"/>
  </mergeCells>
  <printOptions horizontalCentered="1"/>
  <pageMargins left="0.5902777777777778" right="0.5902777777777778" top="0.5902777777777778" bottom="0.9840277777777777" header="0.3145833333333333" footer="0.5902777777777778"/>
  <pageSetup horizontalDpi="300" verticalDpi="300" orientation="portrait" paperSize="9" r:id="rId1"/>
  <headerFooter scaleWithDoc="0" alignWithMargins="0">
    <oddFooter xml:space="preserve">&amp;L&amp;"宋体,加粗"投标书签署人签字：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张文成</cp:lastModifiedBy>
  <cp:lastPrinted>2016-06-01T07:55:21Z</cp:lastPrinted>
  <dcterms:created xsi:type="dcterms:W3CDTF">2008-04-07T07:00:19Z</dcterms:created>
  <dcterms:modified xsi:type="dcterms:W3CDTF">2016-06-01T08:00:08Z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