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tabRatio="610" activeTab="5"/>
  </bookViews>
  <sheets>
    <sheet name="第100章" sheetId="1" r:id="rId1"/>
    <sheet name="第200章" sheetId="2" r:id="rId2"/>
    <sheet name="第300章 " sheetId="3" r:id="rId3"/>
    <sheet name="第400章 " sheetId="4" r:id="rId4"/>
    <sheet name="第700章" sheetId="5" r:id="rId5"/>
    <sheet name="汇总表" sheetId="6" r:id="rId6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 '!$1:$4</definedName>
    <definedName name="_xlnm.Print_Titles" localSheetId="4">'第700章'!$1:$4</definedName>
  </definedNames>
  <calcPr fullCalcOnLoad="1"/>
</workbook>
</file>

<file path=xl/sharedStrings.xml><?xml version="1.0" encoding="utf-8"?>
<sst xmlns="http://schemas.openxmlformats.org/spreadsheetml/2006/main" count="230" uniqueCount="130">
  <si>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</si>
  <si>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</si>
  <si>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</si>
  <si>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</si>
  <si>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</si>
  <si>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</si>
  <si>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</si>
  <si>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</si>
  <si>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</si>
  <si>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</si>
  <si>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</si>
  <si>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</si>
  <si>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</si>
  <si>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</si>
  <si>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</si>
  <si>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</si>
  <si>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</si>
  <si>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103-1</t>
  </si>
  <si>
    <t>临时道路修建、养护与拆除
（包括原道路的养护费和水利部门等配合协调费、交通导改)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</si>
  <si>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</si>
  <si>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</si>
  <si>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</si>
  <si>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</si>
  <si>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</si>
  <si>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</si>
  <si>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>202-3</t>
  </si>
  <si>
    <t>拆除结构物</t>
  </si>
  <si>
    <t>-a</t>
  </si>
  <si>
    <t>m</t>
  </si>
  <si>
    <t>-b</t>
  </si>
  <si>
    <t>202-4</t>
  </si>
  <si>
    <t>m2</t>
  </si>
  <si>
    <t>铣刨旧路面层  5cm</t>
  </si>
  <si>
    <t>-c</t>
  </si>
  <si>
    <t>202-5</t>
  </si>
  <si>
    <t>旧路面沥青混合料回收</t>
  </si>
  <si>
    <t>使用8年以上</t>
  </si>
  <si>
    <t>t</t>
  </si>
  <si>
    <t>m3</t>
  </si>
  <si>
    <t>205-1</t>
  </si>
  <si>
    <t>软土地基处理</t>
  </si>
  <si>
    <t>清单  第200章 合计   人民币</t>
  </si>
  <si>
    <t>清单     第300章  路面</t>
  </si>
  <si>
    <t>305-1</t>
  </si>
  <si>
    <t>石灰粉煤灰稳定碎石底基层及基层</t>
  </si>
  <si>
    <t>透层</t>
  </si>
  <si>
    <t>308-2</t>
  </si>
  <si>
    <t>粘层</t>
  </si>
  <si>
    <t>309-2</t>
  </si>
  <si>
    <t>中粒式沥青混凝土</t>
  </si>
  <si>
    <t>ZAC-16C 5cm</t>
  </si>
  <si>
    <t>310-2</t>
  </si>
  <si>
    <t>封层</t>
  </si>
  <si>
    <t>313-4</t>
  </si>
  <si>
    <t>硬化路肩</t>
  </si>
  <si>
    <t>313-5</t>
  </si>
  <si>
    <t>混凝土预制块路缘石</t>
  </si>
  <si>
    <t>清单  第300章 合计   人民币</t>
  </si>
  <si>
    <t>清单     第400章  桥梁、涵洞</t>
  </si>
  <si>
    <t>419-4</t>
  </si>
  <si>
    <t>清单  第600章 合计   人民币</t>
  </si>
  <si>
    <t>清单     第700章  绿化及环境保护</t>
  </si>
  <si>
    <t>704-1</t>
  </si>
  <si>
    <t>人工种植乔木</t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</si>
  <si>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合计   人民币</t>
    </r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</si>
  <si>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</si>
  <si>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</si>
  <si>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</si>
  <si>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</si>
  <si>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</si>
  <si>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</si>
  <si>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</si>
  <si>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</si>
  <si>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</si>
  <si>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</si>
  <si>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</si>
  <si>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</si>
  <si>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</si>
  <si>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</si>
  <si>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</si>
  <si>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</si>
  <si>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</si>
  <si>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</si>
  <si>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新增涵洞护栏</t>
  </si>
  <si>
    <t/>
  </si>
  <si>
    <t>拆除现况缘石</t>
  </si>
  <si>
    <t>铣刨路面</t>
  </si>
  <si>
    <t>铣刨铺装层  5cm</t>
  </si>
  <si>
    <t>铣刨旧路面层  8cm</t>
  </si>
  <si>
    <t>-d</t>
  </si>
  <si>
    <t>铣刨旧路基层  16cm</t>
  </si>
  <si>
    <t>-e</t>
  </si>
  <si>
    <t>旧路拉毛 1cm</t>
  </si>
  <si>
    <t>-l</t>
  </si>
  <si>
    <t>3m宽玻纤格栅</t>
  </si>
  <si>
    <t>207-1</t>
  </si>
  <si>
    <t>浆砌片石边沟</t>
  </si>
  <si>
    <t>M10浆砌片石浅蝶边沟 厚20cm</t>
  </si>
  <si>
    <t>209-1</t>
  </si>
  <si>
    <t>砌体挡土墙</t>
  </si>
  <si>
    <t>M7.5浆砌片石挡墙</t>
  </si>
  <si>
    <t>303-1</t>
  </si>
  <si>
    <t>石灰稳定土底基层</t>
  </si>
  <si>
    <t>土基掺灰6%处理 厚20cm</t>
  </si>
  <si>
    <t>二灰碎石 厚16cm</t>
  </si>
  <si>
    <t>改性乳化沥青透层（1.0L/m2）</t>
  </si>
  <si>
    <t>高粘改性乳化沥青粘层（1.0L/m2）</t>
  </si>
  <si>
    <t>改性乳化沥青粘层（0.6L/m2）</t>
  </si>
  <si>
    <t>308-3</t>
  </si>
  <si>
    <t>热沥青灌缝</t>
  </si>
  <si>
    <t>309-1</t>
  </si>
  <si>
    <t>细粒式沥青混凝土</t>
  </si>
  <si>
    <t>ZAC-16C 4+4cm</t>
  </si>
  <si>
    <t>改性乳化沥青下封层（1.2L/m2）</t>
  </si>
  <si>
    <t>312-1</t>
  </si>
  <si>
    <t>水泥混凝土面板</t>
  </si>
  <si>
    <t>C15混凝土 16cm</t>
  </si>
  <si>
    <t>M10浆砌片石 厚20cm</t>
  </si>
  <si>
    <t>新建平缘石（10×20×49.5）</t>
  </si>
  <si>
    <t>株</t>
  </si>
  <si>
    <t>704-2</t>
  </si>
  <si>
    <t>人工种植灌木</t>
  </si>
  <si>
    <t>宽路肩绿化（沙地柏，3—5株/m2）</t>
  </si>
  <si>
    <t xml:space="preserve">  货币单位：人民币元</t>
  </si>
  <si>
    <t xml:space="preserve"> 货币单位：人民币元</t>
  </si>
  <si>
    <t>门头沟区百花山路（K0+000-K8+000）道路预防性养护工程</t>
  </si>
  <si>
    <t>308-1</t>
  </si>
  <si>
    <t>ZAC-13C 3cm</t>
  </si>
  <si>
    <t>路树补植黄栌（株高1.5-1.8m）</t>
  </si>
  <si>
    <t>路树补植松树（株高2.5-3m）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</si>
</sst>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0_ "/>
    <numFmt numFmtId="180" formatCode="0.000_ "/>
    <numFmt numFmtId="181" formatCode="0.0_ "/>
    <numFmt numFmtId="182" formatCode="#0.00"/>
    <numFmt numFmtId="183" formatCode="#0.000"/>
  </numFmts>
  <fonts count="30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1" fillId="21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20" fillId="15" borderId="0" applyNumberFormat="0" applyBorder="0" applyAlignment="0" applyProtection="0"/>
    <xf numFmtId="0" fontId="26" fillId="14" borderId="8" applyNumberFormat="0" applyAlignment="0" applyProtection="0"/>
    <xf numFmtId="0" fontId="15" fillId="7" borderId="5" applyNumberFormat="0" applyAlignment="0" applyProtection="0"/>
    <xf numFmtId="0" fontId="2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6" fontId="5" fillId="0" borderId="10" xfId="58" applyNumberFormat="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5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177" fontId="0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61" applyFont="1" applyFill="1" applyBorder="1" applyAlignment="1">
      <alignment horizontal="center" vertical="center" shrinkToFit="1"/>
      <protection/>
    </xf>
    <xf numFmtId="176" fontId="0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8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58" applyFont="1" applyFill="1" applyBorder="1" applyAlignment="1">
      <alignment horizontal="left" vertical="center" wrapText="1"/>
      <protection/>
    </xf>
    <xf numFmtId="177" fontId="5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61" applyNumberFormat="1" applyFont="1" applyFill="1" applyBorder="1" applyAlignment="1" applyProtection="1">
      <alignment horizontal="center" vertical="center" shrinkToFi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left" vertical="center" shrinkToFit="1"/>
      <protection hidden="1"/>
    </xf>
    <xf numFmtId="0" fontId="0" fillId="0" borderId="0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9.50390625" style="1" customWidth="1"/>
    <col min="2" max="2" width="27.75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48" customHeight="1">
      <c r="A1" s="65" t="s">
        <v>0</v>
      </c>
      <c r="B1" s="65"/>
      <c r="C1" s="65"/>
      <c r="D1" s="65"/>
      <c r="E1" s="65"/>
      <c r="F1" s="65"/>
    </row>
    <row r="2" spans="1:5" ht="33" customHeight="1">
      <c r="A2" s="1" t="s">
        <v>1</v>
      </c>
      <c r="B2" s="66" t="s">
        <v>125</v>
      </c>
      <c r="C2" s="66"/>
      <c r="D2" s="66"/>
      <c r="E2" s="1" t="s">
        <v>2</v>
      </c>
    </row>
    <row r="3" spans="1:6" s="44" customFormat="1" ht="39" customHeight="1">
      <c r="A3" s="67" t="s">
        <v>3</v>
      </c>
      <c r="B3" s="67"/>
      <c r="C3" s="67"/>
      <c r="D3" s="67"/>
      <c r="E3" s="67"/>
      <c r="F3" s="67"/>
    </row>
    <row r="4" spans="1:6" ht="41.25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pans="1:6" ht="39.75" customHeight="1">
      <c r="A5" s="36" t="s">
        <v>10</v>
      </c>
      <c r="B5" s="37" t="s">
        <v>11</v>
      </c>
      <c r="C5" s="36" t="s">
        <v>12</v>
      </c>
      <c r="D5" s="36">
        <v>1</v>
      </c>
      <c r="E5" s="61"/>
      <c r="F5" s="20">
        <f>ROUND(D5*E5,0)</f>
        <v>0</v>
      </c>
    </row>
    <row r="6" spans="1:6" ht="39.75" customHeight="1">
      <c r="A6" s="36" t="s">
        <v>13</v>
      </c>
      <c r="B6" s="37" t="s">
        <v>14</v>
      </c>
      <c r="C6" s="36" t="s">
        <v>12</v>
      </c>
      <c r="D6" s="36">
        <v>1</v>
      </c>
      <c r="E6" s="61"/>
      <c r="F6" s="20">
        <f>ROUND(D6*E6,0)</f>
        <v>0</v>
      </c>
    </row>
    <row r="7" spans="1:6" ht="39.75" customHeight="1">
      <c r="A7" s="36" t="s">
        <v>15</v>
      </c>
      <c r="B7" s="37" t="s">
        <v>16</v>
      </c>
      <c r="C7" s="36" t="s">
        <v>12</v>
      </c>
      <c r="D7" s="36">
        <v>1</v>
      </c>
      <c r="E7" s="61"/>
      <c r="F7" s="20">
        <f>ROUND(D7*E7,0)</f>
        <v>0</v>
      </c>
    </row>
    <row r="8" spans="1:6" ht="55.5" customHeight="1">
      <c r="A8" s="36" t="s">
        <v>17</v>
      </c>
      <c r="B8" s="37" t="s">
        <v>18</v>
      </c>
      <c r="C8" s="36" t="s">
        <v>12</v>
      </c>
      <c r="D8" s="36">
        <v>1</v>
      </c>
      <c r="E8" s="61"/>
      <c r="F8" s="20">
        <f>ROUND(D8*E8,0)</f>
        <v>0</v>
      </c>
    </row>
    <row r="9" spans="1:6" ht="39.75" customHeight="1">
      <c r="A9" s="36" t="s">
        <v>19</v>
      </c>
      <c r="B9" s="37" t="s">
        <v>20</v>
      </c>
      <c r="C9" s="36" t="s">
        <v>12</v>
      </c>
      <c r="D9" s="36">
        <v>1</v>
      </c>
      <c r="E9" s="61"/>
      <c r="F9" s="20">
        <f>ROUND(D9*E9,0)</f>
        <v>0</v>
      </c>
    </row>
    <row r="10" spans="1:14" ht="45" customHeight="1">
      <c r="A10" s="68" t="s">
        <v>21</v>
      </c>
      <c r="B10" s="68"/>
      <c r="C10" s="68"/>
      <c r="D10" s="69">
        <f>ROUND(SUM(F5:F9),0)</f>
        <v>0</v>
      </c>
      <c r="E10" s="69"/>
      <c r="F10" s="45" t="s">
        <v>22</v>
      </c>
      <c r="G10" s="46"/>
      <c r="H10" s="46"/>
      <c r="I10" s="46"/>
      <c r="J10" s="46"/>
      <c r="K10" s="46"/>
      <c r="L10" s="46"/>
      <c r="M10" s="46"/>
      <c r="N10" s="46"/>
    </row>
    <row r="11" ht="32.25" customHeight="1"/>
    <row r="12" ht="25.5" customHeight="1">
      <c r="A12" s="47"/>
    </row>
  </sheetData>
  <sheetProtection password="E26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E6" sqref="E6"/>
    </sheetView>
  </sheetViews>
  <sheetFormatPr defaultColWidth="9.00390625" defaultRowHeight="14.25"/>
  <cols>
    <col min="1" max="1" width="9.125" style="1" customWidth="1"/>
    <col min="2" max="2" width="27.625" style="38" customWidth="1"/>
    <col min="3" max="3" width="8.625" style="1" customWidth="1"/>
    <col min="4" max="4" width="11.625" style="39" customWidth="1"/>
    <col min="5" max="6" width="11.625" style="10" customWidth="1"/>
    <col min="7" max="7" width="12.25390625" style="1" customWidth="1"/>
    <col min="8" max="16384" width="9.00390625" style="1" customWidth="1"/>
  </cols>
  <sheetData>
    <row r="1" spans="1:6" ht="42.75" customHeight="1">
      <c r="A1" s="65" t="s">
        <v>0</v>
      </c>
      <c r="B1" s="65"/>
      <c r="C1" s="65"/>
      <c r="D1" s="65"/>
      <c r="E1" s="65"/>
      <c r="F1" s="65"/>
    </row>
    <row r="2" spans="1:6" ht="42.75" customHeight="1">
      <c r="A2" s="40" t="s">
        <v>1</v>
      </c>
      <c r="B2" s="70" t="str">
        <f>'第100章'!B2</f>
        <v>门头沟区百花山路（K0+000-K8+000）道路预防性养护工程</v>
      </c>
      <c r="C2" s="70"/>
      <c r="D2" s="70"/>
      <c r="E2" s="71" t="s">
        <v>23</v>
      </c>
      <c r="F2" s="71"/>
    </row>
    <row r="3" spans="1:6" ht="38.25" customHeight="1">
      <c r="A3" s="67" t="s">
        <v>24</v>
      </c>
      <c r="B3" s="67"/>
      <c r="C3" s="67"/>
      <c r="D3" s="67"/>
      <c r="E3" s="67"/>
      <c r="F3" s="67"/>
    </row>
    <row r="4" spans="1:6" ht="38.25" customHeight="1">
      <c r="A4" s="13" t="s">
        <v>4</v>
      </c>
      <c r="B4" s="41" t="s">
        <v>5</v>
      </c>
      <c r="C4" s="13" t="s">
        <v>6</v>
      </c>
      <c r="D4" s="42" t="s">
        <v>7</v>
      </c>
      <c r="E4" s="15" t="s">
        <v>8</v>
      </c>
      <c r="F4" s="15" t="s">
        <v>9</v>
      </c>
    </row>
    <row r="5" spans="1:6" ht="38.25" customHeight="1">
      <c r="A5" s="16" t="s">
        <v>25</v>
      </c>
      <c r="B5" s="17" t="s">
        <v>26</v>
      </c>
      <c r="C5" s="16" t="s">
        <v>84</v>
      </c>
      <c r="D5" s="57"/>
      <c r="E5" s="35"/>
      <c r="F5" s="20"/>
    </row>
    <row r="6" spans="1:6" ht="38.25" customHeight="1">
      <c r="A6" s="43" t="s">
        <v>27</v>
      </c>
      <c r="B6" s="48" t="s">
        <v>85</v>
      </c>
      <c r="C6" s="16" t="s">
        <v>28</v>
      </c>
      <c r="D6" s="57">
        <v>6000</v>
      </c>
      <c r="E6" s="35"/>
      <c r="F6" s="20">
        <f>ROUND(D6*E6,0)</f>
        <v>0</v>
      </c>
    </row>
    <row r="7" spans="1:6" ht="38.25" customHeight="1">
      <c r="A7" s="43" t="s">
        <v>30</v>
      </c>
      <c r="B7" s="48" t="s">
        <v>86</v>
      </c>
      <c r="C7" s="49" t="s">
        <v>84</v>
      </c>
      <c r="D7" s="57"/>
      <c r="E7" s="35"/>
      <c r="F7" s="20"/>
    </row>
    <row r="8" spans="1:6" ht="38.25" customHeight="1">
      <c r="A8" s="43" t="s">
        <v>27</v>
      </c>
      <c r="B8" s="17" t="s">
        <v>32</v>
      </c>
      <c r="C8" s="16" t="s">
        <v>31</v>
      </c>
      <c r="D8" s="57">
        <v>13260</v>
      </c>
      <c r="E8" s="35"/>
      <c r="F8" s="20">
        <f aca="true" t="shared" si="0" ref="F8:F20">ROUND(D8*E8,0)</f>
        <v>0</v>
      </c>
    </row>
    <row r="9" spans="1:6" ht="38.25" customHeight="1">
      <c r="A9" s="43" t="s">
        <v>29</v>
      </c>
      <c r="B9" s="17" t="s">
        <v>87</v>
      </c>
      <c r="C9" s="16" t="s">
        <v>31</v>
      </c>
      <c r="D9" s="57">
        <v>304</v>
      </c>
      <c r="E9" s="35"/>
      <c r="F9" s="20">
        <f t="shared" si="0"/>
        <v>0</v>
      </c>
    </row>
    <row r="10" spans="1:6" ht="38.25" customHeight="1">
      <c r="A10" s="43" t="s">
        <v>33</v>
      </c>
      <c r="B10" s="48" t="s">
        <v>88</v>
      </c>
      <c r="C10" s="16" t="s">
        <v>31</v>
      </c>
      <c r="D10" s="57">
        <v>2745</v>
      </c>
      <c r="E10" s="35"/>
      <c r="F10" s="20">
        <f t="shared" si="0"/>
        <v>0</v>
      </c>
    </row>
    <row r="11" spans="1:6" ht="38.25" customHeight="1">
      <c r="A11" s="16" t="s">
        <v>89</v>
      </c>
      <c r="B11" s="48" t="s">
        <v>90</v>
      </c>
      <c r="C11" s="16" t="s">
        <v>31</v>
      </c>
      <c r="D11" s="57">
        <v>2415</v>
      </c>
      <c r="E11" s="35"/>
      <c r="F11" s="20">
        <f t="shared" si="0"/>
        <v>0</v>
      </c>
    </row>
    <row r="12" spans="1:6" ht="38.25" customHeight="1">
      <c r="A12" s="51" t="s">
        <v>91</v>
      </c>
      <c r="B12" s="48" t="s">
        <v>92</v>
      </c>
      <c r="C12" s="16" t="s">
        <v>31</v>
      </c>
      <c r="D12" s="57">
        <v>55201</v>
      </c>
      <c r="E12" s="35"/>
      <c r="F12" s="20">
        <f t="shared" si="0"/>
        <v>0</v>
      </c>
    </row>
    <row r="13" spans="1:6" ht="38.25" customHeight="1">
      <c r="A13" s="51" t="s">
        <v>34</v>
      </c>
      <c r="B13" s="48" t="s">
        <v>35</v>
      </c>
      <c r="C13" s="16" t="s">
        <v>84</v>
      </c>
      <c r="D13" s="57"/>
      <c r="E13" s="35"/>
      <c r="F13" s="20"/>
    </row>
    <row r="14" spans="1:8" ht="38.25" customHeight="1">
      <c r="A14" s="43" t="s">
        <v>29</v>
      </c>
      <c r="B14" s="17" t="s">
        <v>36</v>
      </c>
      <c r="C14" s="16" t="s">
        <v>37</v>
      </c>
      <c r="D14" s="57">
        <v>1310.7</v>
      </c>
      <c r="E14" s="35"/>
      <c r="F14" s="20">
        <f t="shared" si="0"/>
        <v>0</v>
      </c>
      <c r="H14" s="59"/>
    </row>
    <row r="15" spans="1:6" ht="38.25" customHeight="1">
      <c r="A15" s="43" t="s">
        <v>39</v>
      </c>
      <c r="B15" s="17" t="s">
        <v>40</v>
      </c>
      <c r="C15" s="16" t="s">
        <v>84</v>
      </c>
      <c r="D15" s="57"/>
      <c r="E15" s="35"/>
      <c r="F15" s="20"/>
    </row>
    <row r="16" spans="1:6" ht="38.25" customHeight="1">
      <c r="A16" s="36" t="s">
        <v>93</v>
      </c>
      <c r="B16" s="17" t="s">
        <v>94</v>
      </c>
      <c r="C16" s="36" t="s">
        <v>31</v>
      </c>
      <c r="D16" s="57">
        <v>450</v>
      </c>
      <c r="E16" s="35"/>
      <c r="F16" s="20">
        <f t="shared" si="0"/>
        <v>0</v>
      </c>
    </row>
    <row r="17" spans="1:6" ht="38.25" customHeight="1">
      <c r="A17" s="36" t="s">
        <v>95</v>
      </c>
      <c r="B17" s="50" t="s">
        <v>96</v>
      </c>
      <c r="C17" s="36" t="s">
        <v>84</v>
      </c>
      <c r="D17" s="57"/>
      <c r="E17" s="35"/>
      <c r="F17" s="20"/>
    </row>
    <row r="18" spans="1:6" ht="38.25" customHeight="1">
      <c r="A18" s="52" t="s">
        <v>27</v>
      </c>
      <c r="B18" s="50" t="s">
        <v>97</v>
      </c>
      <c r="C18" s="36" t="s">
        <v>31</v>
      </c>
      <c r="D18" s="57">
        <v>1950</v>
      </c>
      <c r="E18" s="35"/>
      <c r="F18" s="20">
        <f t="shared" si="0"/>
        <v>0</v>
      </c>
    </row>
    <row r="19" spans="1:6" ht="38.25" customHeight="1">
      <c r="A19" s="36" t="s">
        <v>98</v>
      </c>
      <c r="B19" s="37" t="s">
        <v>99</v>
      </c>
      <c r="C19" s="36" t="s">
        <v>84</v>
      </c>
      <c r="D19" s="57"/>
      <c r="E19" s="35"/>
      <c r="F19" s="20"/>
    </row>
    <row r="20" spans="1:6" ht="38.25" customHeight="1">
      <c r="A20" s="52" t="s">
        <v>27</v>
      </c>
      <c r="B20" s="50" t="s">
        <v>100</v>
      </c>
      <c r="C20" s="36" t="s">
        <v>38</v>
      </c>
      <c r="D20" s="57">
        <v>1815</v>
      </c>
      <c r="E20" s="35"/>
      <c r="F20" s="20">
        <f t="shared" si="0"/>
        <v>0</v>
      </c>
    </row>
    <row r="21" spans="1:6" ht="38.25" customHeight="1">
      <c r="A21" s="72" t="s">
        <v>41</v>
      </c>
      <c r="B21" s="73"/>
      <c r="C21" s="74"/>
      <c r="D21" s="75">
        <f>ROUND(SUM(F5:F20),0)</f>
        <v>0</v>
      </c>
      <c r="E21" s="76"/>
      <c r="F21" s="22" t="s">
        <v>22</v>
      </c>
    </row>
    <row r="22" ht="38.25" customHeight="1"/>
    <row r="23" ht="38.25" customHeight="1"/>
  </sheetData>
  <sheetProtection password="E269" sheet="1"/>
  <protectedRanges>
    <protectedRange sqref="E6 E8:E12 E14 E16 E18 E20" name="区域1"/>
  </protectedRanges>
  <mergeCells count="6">
    <mergeCell ref="A1:F1"/>
    <mergeCell ref="B2:D2"/>
    <mergeCell ref="E2:F2"/>
    <mergeCell ref="A3:F3"/>
    <mergeCell ref="A21:C21"/>
    <mergeCell ref="D21:E21"/>
  </mergeCells>
  <printOptions horizontalCentered="1"/>
  <pageMargins left="0.7479166666666667" right="0.7479166666666667" top="0.7868055555555555" bottom="0.9" header="0.5111111111111111" footer="0.6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9.125" style="8" customWidth="1"/>
    <col min="2" max="2" width="27.625" style="1" customWidth="1"/>
    <col min="3" max="3" width="8.75390625" style="1" customWidth="1"/>
    <col min="4" max="4" width="11.625" style="9" customWidth="1"/>
    <col min="5" max="6" width="11.625" style="10" customWidth="1"/>
    <col min="7" max="8" width="9.00390625" style="1" customWidth="1"/>
    <col min="9" max="9" width="12.625" style="1" bestFit="1" customWidth="1"/>
    <col min="10" max="16384" width="9.00390625" style="1" customWidth="1"/>
  </cols>
  <sheetData>
    <row r="1" spans="1:6" ht="45.75" customHeight="1">
      <c r="A1" s="65" t="s">
        <v>0</v>
      </c>
      <c r="B1" s="65"/>
      <c r="C1" s="65"/>
      <c r="D1" s="65"/>
      <c r="E1" s="65"/>
      <c r="F1" s="65"/>
    </row>
    <row r="2" spans="1:6" ht="33" customHeight="1">
      <c r="A2" s="11" t="s">
        <v>1</v>
      </c>
      <c r="B2" s="70" t="str">
        <f>'第100章'!B2</f>
        <v>门头沟区百花山路（K0+000-K8+000）道路预防性养护工程</v>
      </c>
      <c r="C2" s="70"/>
      <c r="D2" s="70"/>
      <c r="E2" s="71" t="s">
        <v>23</v>
      </c>
      <c r="F2" s="71"/>
    </row>
    <row r="3" spans="1:6" ht="31.5" customHeight="1">
      <c r="A3" s="67" t="s">
        <v>42</v>
      </c>
      <c r="B3" s="67"/>
      <c r="C3" s="67"/>
      <c r="D3" s="67"/>
      <c r="E3" s="67"/>
      <c r="F3" s="67"/>
    </row>
    <row r="4" spans="1:6" ht="29.25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</row>
    <row r="5" spans="1:6" ht="32.25" customHeight="1">
      <c r="A5" s="49" t="s">
        <v>101</v>
      </c>
      <c r="B5" s="48" t="s">
        <v>102</v>
      </c>
      <c r="C5" s="16" t="s">
        <v>84</v>
      </c>
      <c r="D5" s="32"/>
      <c r="E5" s="35"/>
      <c r="F5" s="20"/>
    </row>
    <row r="6" spans="1:6" ht="32.25" customHeight="1">
      <c r="A6" s="16" t="s">
        <v>27</v>
      </c>
      <c r="B6" s="48" t="s">
        <v>103</v>
      </c>
      <c r="C6" s="16" t="s">
        <v>31</v>
      </c>
      <c r="D6" s="18">
        <v>2415</v>
      </c>
      <c r="E6" s="35"/>
      <c r="F6" s="20">
        <f aca="true" t="shared" si="0" ref="F6:F27">ROUND(D6*E6,0)</f>
        <v>0</v>
      </c>
    </row>
    <row r="7" spans="1:6" ht="32.25" customHeight="1">
      <c r="A7" s="16" t="s">
        <v>43</v>
      </c>
      <c r="B7" s="17" t="s">
        <v>44</v>
      </c>
      <c r="C7" s="16" t="s">
        <v>84</v>
      </c>
      <c r="D7" s="18"/>
      <c r="E7" s="35"/>
      <c r="F7" s="20"/>
    </row>
    <row r="8" spans="1:6" ht="32.25" customHeight="1">
      <c r="A8" s="16" t="s">
        <v>27</v>
      </c>
      <c r="B8" s="17" t="s">
        <v>104</v>
      </c>
      <c r="C8" s="16" t="s">
        <v>31</v>
      </c>
      <c r="D8" s="18">
        <v>1965</v>
      </c>
      <c r="E8" s="35"/>
      <c r="F8" s="20">
        <f t="shared" si="0"/>
        <v>0</v>
      </c>
    </row>
    <row r="9" spans="1:6" ht="32.25" customHeight="1">
      <c r="A9" s="16" t="s">
        <v>126</v>
      </c>
      <c r="B9" s="17" t="s">
        <v>45</v>
      </c>
      <c r="C9" s="16" t="s">
        <v>84</v>
      </c>
      <c r="D9" s="18"/>
      <c r="E9" s="35"/>
      <c r="F9" s="20"/>
    </row>
    <row r="10" spans="1:6" ht="32.25" customHeight="1">
      <c r="A10" s="36" t="s">
        <v>27</v>
      </c>
      <c r="B10" s="54" t="s">
        <v>105</v>
      </c>
      <c r="C10" s="36" t="s">
        <v>31</v>
      </c>
      <c r="D10" s="18">
        <v>2415</v>
      </c>
      <c r="E10" s="35"/>
      <c r="F10" s="20">
        <f t="shared" si="0"/>
        <v>0</v>
      </c>
    </row>
    <row r="11" spans="1:6" ht="32.25" customHeight="1">
      <c r="A11" s="36" t="s">
        <v>46</v>
      </c>
      <c r="B11" s="37" t="s">
        <v>47</v>
      </c>
      <c r="C11" s="36" t="s">
        <v>84</v>
      </c>
      <c r="D11" s="18"/>
      <c r="E11" s="35"/>
      <c r="F11" s="20"/>
    </row>
    <row r="12" spans="1:6" ht="32.25" customHeight="1">
      <c r="A12" s="16" t="s">
        <v>27</v>
      </c>
      <c r="B12" s="55" t="s">
        <v>106</v>
      </c>
      <c r="C12" s="16" t="s">
        <v>31</v>
      </c>
      <c r="D12" s="18">
        <v>55201</v>
      </c>
      <c r="E12" s="35"/>
      <c r="F12" s="20">
        <f t="shared" si="0"/>
        <v>0</v>
      </c>
    </row>
    <row r="13" spans="1:6" ht="32.25" customHeight="1">
      <c r="A13" s="16" t="s">
        <v>29</v>
      </c>
      <c r="B13" s="55" t="s">
        <v>107</v>
      </c>
      <c r="C13" s="16" t="s">
        <v>31</v>
      </c>
      <c r="D13" s="18">
        <v>18404</v>
      </c>
      <c r="E13" s="35"/>
      <c r="F13" s="20">
        <f t="shared" si="0"/>
        <v>0</v>
      </c>
    </row>
    <row r="14" spans="1:6" ht="32.25" customHeight="1">
      <c r="A14" s="56" t="s">
        <v>108</v>
      </c>
      <c r="B14" s="55" t="s">
        <v>109</v>
      </c>
      <c r="C14" s="16" t="s">
        <v>28</v>
      </c>
      <c r="D14" s="18">
        <v>3109</v>
      </c>
      <c r="E14" s="35"/>
      <c r="F14" s="20">
        <f t="shared" si="0"/>
        <v>0</v>
      </c>
    </row>
    <row r="15" spans="1:6" ht="32.25" customHeight="1">
      <c r="A15" s="16" t="s">
        <v>110</v>
      </c>
      <c r="B15" s="55" t="s">
        <v>111</v>
      </c>
      <c r="C15" s="16" t="s">
        <v>84</v>
      </c>
      <c r="D15" s="18"/>
      <c r="E15" s="35"/>
      <c r="F15" s="20"/>
    </row>
    <row r="16" spans="1:6" ht="32.25" customHeight="1">
      <c r="A16" s="16" t="s">
        <v>27</v>
      </c>
      <c r="B16" s="60" t="s">
        <v>127</v>
      </c>
      <c r="C16" s="16" t="s">
        <v>31</v>
      </c>
      <c r="D16" s="18">
        <v>55201</v>
      </c>
      <c r="E16" s="35"/>
      <c r="F16" s="20">
        <f t="shared" si="0"/>
        <v>0</v>
      </c>
    </row>
    <row r="17" spans="1:6" ht="32.25" customHeight="1">
      <c r="A17" s="16" t="s">
        <v>48</v>
      </c>
      <c r="B17" s="17" t="s">
        <v>49</v>
      </c>
      <c r="C17" s="16" t="s">
        <v>84</v>
      </c>
      <c r="D17" s="18"/>
      <c r="E17" s="35"/>
      <c r="F17" s="20"/>
    </row>
    <row r="18" spans="1:6" ht="32.25" customHeight="1">
      <c r="A18" s="16" t="s">
        <v>27</v>
      </c>
      <c r="B18" s="55" t="s">
        <v>50</v>
      </c>
      <c r="C18" s="16" t="s">
        <v>31</v>
      </c>
      <c r="D18" s="18">
        <v>14964</v>
      </c>
      <c r="E18" s="35"/>
      <c r="F18" s="20">
        <f t="shared" si="0"/>
        <v>0</v>
      </c>
    </row>
    <row r="19" spans="1:6" ht="32.25" customHeight="1">
      <c r="A19" s="16" t="s">
        <v>29</v>
      </c>
      <c r="B19" s="17" t="s">
        <v>112</v>
      </c>
      <c r="C19" s="16" t="s">
        <v>31</v>
      </c>
      <c r="D19" s="18">
        <v>2745</v>
      </c>
      <c r="E19" s="35"/>
      <c r="F19" s="20">
        <f t="shared" si="0"/>
        <v>0</v>
      </c>
    </row>
    <row r="20" spans="1:6" ht="32.25" customHeight="1">
      <c r="A20" s="16" t="s">
        <v>51</v>
      </c>
      <c r="B20" s="55" t="s">
        <v>52</v>
      </c>
      <c r="C20" s="16" t="s">
        <v>84</v>
      </c>
      <c r="D20" s="18"/>
      <c r="E20" s="35"/>
      <c r="F20" s="20"/>
    </row>
    <row r="21" spans="1:6" ht="27.75" customHeight="1">
      <c r="A21" s="56" t="s">
        <v>27</v>
      </c>
      <c r="B21" s="55" t="s">
        <v>113</v>
      </c>
      <c r="C21" s="49" t="s">
        <v>31</v>
      </c>
      <c r="D21" s="53">
        <v>2415</v>
      </c>
      <c r="E21" s="62"/>
      <c r="F21" s="20">
        <f t="shared" si="0"/>
        <v>0</v>
      </c>
    </row>
    <row r="22" spans="1:6" ht="27.75" customHeight="1">
      <c r="A22" s="56" t="s">
        <v>114</v>
      </c>
      <c r="B22" s="55" t="s">
        <v>115</v>
      </c>
      <c r="C22" s="49" t="s">
        <v>84</v>
      </c>
      <c r="D22" s="53"/>
      <c r="E22" s="62"/>
      <c r="F22" s="20"/>
    </row>
    <row r="23" spans="1:6" ht="27.75" customHeight="1">
      <c r="A23" s="56" t="s">
        <v>27</v>
      </c>
      <c r="B23" s="55" t="s">
        <v>116</v>
      </c>
      <c r="C23" s="49" t="s">
        <v>31</v>
      </c>
      <c r="D23" s="53">
        <v>450</v>
      </c>
      <c r="E23" s="62"/>
      <c r="F23" s="20">
        <f t="shared" si="0"/>
        <v>0</v>
      </c>
    </row>
    <row r="24" spans="1:6" ht="27.75" customHeight="1">
      <c r="A24" s="56" t="s">
        <v>53</v>
      </c>
      <c r="B24" s="55" t="s">
        <v>54</v>
      </c>
      <c r="C24" s="49" t="s">
        <v>84</v>
      </c>
      <c r="D24" s="53"/>
      <c r="E24" s="62"/>
      <c r="F24" s="20"/>
    </row>
    <row r="25" spans="1:6" ht="27.75" customHeight="1">
      <c r="A25" s="56" t="s">
        <v>27</v>
      </c>
      <c r="B25" s="55" t="s">
        <v>117</v>
      </c>
      <c r="C25" s="49" t="s">
        <v>31</v>
      </c>
      <c r="D25" s="53">
        <v>6500</v>
      </c>
      <c r="E25" s="62"/>
      <c r="F25" s="20">
        <f t="shared" si="0"/>
        <v>0</v>
      </c>
    </row>
    <row r="26" spans="1:6" ht="27.75" customHeight="1">
      <c r="A26" s="49" t="s">
        <v>55</v>
      </c>
      <c r="B26" s="55" t="s">
        <v>56</v>
      </c>
      <c r="C26" s="49" t="s">
        <v>84</v>
      </c>
      <c r="D26" s="53"/>
      <c r="E26" s="62"/>
      <c r="F26" s="20"/>
    </row>
    <row r="27" spans="1:6" ht="32.25" customHeight="1">
      <c r="A27" s="16" t="s">
        <v>27</v>
      </c>
      <c r="B27" s="17" t="s">
        <v>118</v>
      </c>
      <c r="C27" s="16" t="s">
        <v>28</v>
      </c>
      <c r="D27" s="18">
        <v>6000</v>
      </c>
      <c r="E27" s="35"/>
      <c r="F27" s="20">
        <f t="shared" si="0"/>
        <v>0</v>
      </c>
    </row>
    <row r="28" spans="1:6" ht="30" customHeight="1">
      <c r="A28" s="72" t="s">
        <v>57</v>
      </c>
      <c r="B28" s="73"/>
      <c r="C28" s="74"/>
      <c r="D28" s="75">
        <f>ROUND(SUM(F5:F27),0)</f>
        <v>0</v>
      </c>
      <c r="E28" s="76"/>
      <c r="F28" s="22" t="s">
        <v>22</v>
      </c>
    </row>
  </sheetData>
  <sheetProtection password="E269" sheet="1"/>
  <protectedRanges>
    <protectedRange sqref="E6 E8 E10 E12:E14 E16 E18:E19 E21 E23 E25 E27" name="区域1"/>
  </protectedRanges>
  <mergeCells count="6">
    <mergeCell ref="A1:F1"/>
    <mergeCell ref="B2:D2"/>
    <mergeCell ref="E2:F2"/>
    <mergeCell ref="A3:F3"/>
    <mergeCell ref="A28:C28"/>
    <mergeCell ref="D28:E28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9.125" style="23" customWidth="1"/>
    <col min="2" max="2" width="27.625" style="24" customWidth="1"/>
    <col min="3" max="3" width="8.75390625" style="24" customWidth="1"/>
    <col min="4" max="4" width="11.625" style="25" customWidth="1"/>
    <col min="5" max="6" width="11.625" style="26" customWidth="1"/>
    <col min="7" max="16384" width="9.00390625" style="24" customWidth="1"/>
  </cols>
  <sheetData>
    <row r="1" spans="1:6" ht="45.75" customHeight="1">
      <c r="A1" s="77" t="s">
        <v>0</v>
      </c>
      <c r="B1" s="77"/>
      <c r="C1" s="77"/>
      <c r="D1" s="77"/>
      <c r="E1" s="77"/>
      <c r="F1" s="77"/>
    </row>
    <row r="2" spans="1:6" ht="33" customHeight="1">
      <c r="A2" s="27" t="s">
        <v>1</v>
      </c>
      <c r="B2" s="78" t="str">
        <f>'第100章'!B2</f>
        <v>门头沟区百花山路（K0+000-K8+000）道路预防性养护工程</v>
      </c>
      <c r="C2" s="78"/>
      <c r="D2" s="78"/>
      <c r="E2" s="79" t="s">
        <v>23</v>
      </c>
      <c r="F2" s="79"/>
    </row>
    <row r="3" spans="1:6" ht="34.5" customHeight="1">
      <c r="A3" s="80" t="s">
        <v>58</v>
      </c>
      <c r="B3" s="80"/>
      <c r="C3" s="80"/>
      <c r="D3" s="80"/>
      <c r="E3" s="80"/>
      <c r="F3" s="80"/>
    </row>
    <row r="4" spans="1:6" ht="34.5" customHeight="1">
      <c r="A4" s="28" t="s">
        <v>4</v>
      </c>
      <c r="B4" s="29" t="s">
        <v>5</v>
      </c>
      <c r="C4" s="29" t="s">
        <v>6</v>
      </c>
      <c r="D4" s="30" t="s">
        <v>7</v>
      </c>
      <c r="E4" s="31" t="s">
        <v>8</v>
      </c>
      <c r="F4" s="31" t="s">
        <v>9</v>
      </c>
    </row>
    <row r="5" spans="1:6" ht="34.5" customHeight="1">
      <c r="A5" s="16" t="s">
        <v>59</v>
      </c>
      <c r="B5" s="55" t="s">
        <v>83</v>
      </c>
      <c r="C5" s="16" t="s">
        <v>28</v>
      </c>
      <c r="D5" s="18">
        <v>120</v>
      </c>
      <c r="E5" s="63"/>
      <c r="F5" s="33">
        <f>ROUND(D5*E5,0)</f>
        <v>0</v>
      </c>
    </row>
    <row r="6" spans="1:6" ht="34.5" customHeight="1">
      <c r="A6" s="81" t="s">
        <v>60</v>
      </c>
      <c r="B6" s="81"/>
      <c r="C6" s="81"/>
      <c r="D6" s="82">
        <f>ROUND(SUM(F5:F5),0)</f>
        <v>0</v>
      </c>
      <c r="E6" s="82"/>
      <c r="F6" s="34" t="s">
        <v>22</v>
      </c>
    </row>
  </sheetData>
  <sheetProtection password="E269" sheet="1"/>
  <protectedRanges>
    <protectedRange sqref="E5" name="区域1"/>
  </protectedRanges>
  <mergeCells count="6">
    <mergeCell ref="A1:F1"/>
    <mergeCell ref="B2:D2"/>
    <mergeCell ref="E2:F2"/>
    <mergeCell ref="A3:F3"/>
    <mergeCell ref="A6:C6"/>
    <mergeCell ref="D6:E6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9.125" style="8" customWidth="1"/>
    <col min="2" max="2" width="28.75390625" style="1" customWidth="1"/>
    <col min="3" max="3" width="8.75390625" style="1" customWidth="1"/>
    <col min="4" max="4" width="11.625" style="9" customWidth="1"/>
    <col min="5" max="6" width="11.625" style="10" customWidth="1"/>
    <col min="7" max="16384" width="9.00390625" style="1" customWidth="1"/>
  </cols>
  <sheetData>
    <row r="1" spans="1:6" ht="45.75" customHeight="1">
      <c r="A1" s="65" t="s">
        <v>0</v>
      </c>
      <c r="B1" s="65"/>
      <c r="C1" s="65"/>
      <c r="D1" s="65"/>
      <c r="E1" s="65"/>
      <c r="F1" s="65"/>
    </row>
    <row r="2" spans="1:6" ht="33" customHeight="1">
      <c r="A2" s="11" t="s">
        <v>1</v>
      </c>
      <c r="B2" s="70" t="str">
        <f>'第100章'!B2</f>
        <v>门头沟区百花山路（K0+000-K8+000）道路预防性养护工程</v>
      </c>
      <c r="C2" s="70"/>
      <c r="D2" s="70"/>
      <c r="E2" s="83" t="s">
        <v>123</v>
      </c>
      <c r="F2" s="71"/>
    </row>
    <row r="3" spans="1:6" ht="31.5" customHeight="1">
      <c r="A3" s="67" t="s">
        <v>61</v>
      </c>
      <c r="B3" s="67"/>
      <c r="C3" s="67"/>
      <c r="D3" s="67"/>
      <c r="E3" s="67"/>
      <c r="F3" s="67"/>
    </row>
    <row r="4" spans="1:6" ht="29.25" customHeight="1">
      <c r="A4" s="12" t="s">
        <v>4</v>
      </c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</row>
    <row r="5" spans="1:6" ht="32.25" customHeight="1">
      <c r="A5" s="16" t="s">
        <v>62</v>
      </c>
      <c r="B5" s="17" t="s">
        <v>63</v>
      </c>
      <c r="C5" s="16" t="s">
        <v>84</v>
      </c>
      <c r="D5" s="18"/>
      <c r="E5" s="19"/>
      <c r="F5" s="20"/>
    </row>
    <row r="6" spans="1:6" ht="32.25" customHeight="1">
      <c r="A6" s="16" t="s">
        <v>27</v>
      </c>
      <c r="B6" s="64" t="s">
        <v>129</v>
      </c>
      <c r="C6" s="16" t="s">
        <v>119</v>
      </c>
      <c r="D6" s="21">
        <v>140</v>
      </c>
      <c r="E6" s="19"/>
      <c r="F6" s="20">
        <f>ROUND(D6*E6,0)</f>
        <v>0</v>
      </c>
    </row>
    <row r="7" spans="1:6" ht="32.25" customHeight="1">
      <c r="A7" s="16" t="s">
        <v>29</v>
      </c>
      <c r="B7" s="64" t="s">
        <v>128</v>
      </c>
      <c r="C7" s="16" t="s">
        <v>119</v>
      </c>
      <c r="D7" s="21">
        <v>112</v>
      </c>
      <c r="E7" s="19"/>
      <c r="F7" s="20">
        <f>ROUND(D7*E7,0)</f>
        <v>0</v>
      </c>
    </row>
    <row r="8" spans="1:6" ht="32.25" customHeight="1">
      <c r="A8" s="56" t="s">
        <v>120</v>
      </c>
      <c r="B8" s="55" t="s">
        <v>121</v>
      </c>
      <c r="C8" s="16" t="s">
        <v>84</v>
      </c>
      <c r="D8" s="21"/>
      <c r="E8" s="19"/>
      <c r="F8" s="20"/>
    </row>
    <row r="9" spans="1:6" ht="32.25" customHeight="1">
      <c r="A9" s="16" t="s">
        <v>27</v>
      </c>
      <c r="B9" s="55" t="s">
        <v>122</v>
      </c>
      <c r="C9" s="56" t="s">
        <v>31</v>
      </c>
      <c r="D9" s="21">
        <v>1500</v>
      </c>
      <c r="E9" s="19"/>
      <c r="F9" s="20">
        <f>ROUND(D9*E9,0)</f>
        <v>0</v>
      </c>
    </row>
    <row r="10" spans="1:6" ht="30" customHeight="1">
      <c r="A10" s="72" t="s">
        <v>64</v>
      </c>
      <c r="B10" s="73"/>
      <c r="C10" s="74"/>
      <c r="D10" s="75">
        <f>ROUND(SUM(F5:F9),0)</f>
        <v>0</v>
      </c>
      <c r="E10" s="76"/>
      <c r="F10" s="22" t="s">
        <v>22</v>
      </c>
    </row>
  </sheetData>
  <sheetProtection password="E269" sheet="1"/>
  <protectedRanges>
    <protectedRange sqref="E6:E7 E9" name="区域1"/>
  </protectedRanges>
  <mergeCells count="6">
    <mergeCell ref="A1:F1"/>
    <mergeCell ref="B2:D2"/>
    <mergeCell ref="E2:F2"/>
    <mergeCell ref="A3:F3"/>
    <mergeCell ref="A10:C10"/>
    <mergeCell ref="D10:E10"/>
  </mergeCells>
  <printOptions horizontalCentered="1"/>
  <pageMargins left="0.61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43.50390625" style="2" customWidth="1"/>
    <col min="4" max="4" width="19.50390625" style="2" customWidth="1"/>
    <col min="5" max="250" width="9.00390625" style="2" customWidth="1"/>
  </cols>
  <sheetData>
    <row r="1" spans="1:4" ht="39" customHeight="1">
      <c r="A1" s="65" t="s">
        <v>65</v>
      </c>
      <c r="B1" s="65"/>
      <c r="C1" s="65"/>
      <c r="D1" s="65"/>
    </row>
    <row r="2" spans="1:4" ht="39" customHeight="1">
      <c r="A2" s="87" t="str">
        <f>"工程名称："&amp;'第100章'!B2</f>
        <v>工程名称：门头沟区百花山路（K0+000-K8+000）道路预防性养护工程</v>
      </c>
      <c r="B2" s="87"/>
      <c r="C2" s="87"/>
      <c r="D2" s="58" t="s">
        <v>124</v>
      </c>
    </row>
    <row r="3" spans="1:4" ht="39" customHeight="1">
      <c r="A3" s="3" t="s">
        <v>66</v>
      </c>
      <c r="B3" s="3" t="s">
        <v>67</v>
      </c>
      <c r="C3" s="3" t="s">
        <v>68</v>
      </c>
      <c r="D3" s="4" t="s">
        <v>69</v>
      </c>
    </row>
    <row r="4" spans="1:4" s="1" customFormat="1" ht="33" customHeight="1">
      <c r="A4" s="5">
        <v>1</v>
      </c>
      <c r="B4" s="5">
        <v>100</v>
      </c>
      <c r="C4" s="5" t="s">
        <v>70</v>
      </c>
      <c r="D4" s="5">
        <f>'第100章'!D10</f>
        <v>0</v>
      </c>
    </row>
    <row r="5" spans="1:4" s="1" customFormat="1" ht="33" customHeight="1">
      <c r="A5" s="5">
        <v>2</v>
      </c>
      <c r="B5" s="5">
        <v>200</v>
      </c>
      <c r="C5" s="5" t="s">
        <v>71</v>
      </c>
      <c r="D5" s="5">
        <f>'第200章'!D21</f>
        <v>0</v>
      </c>
    </row>
    <row r="6" spans="1:4" s="1" customFormat="1" ht="33" customHeight="1">
      <c r="A6" s="5">
        <v>3</v>
      </c>
      <c r="B6" s="5">
        <v>300</v>
      </c>
      <c r="C6" s="5" t="s">
        <v>72</v>
      </c>
      <c r="D6" s="5">
        <f>'第300章 '!D28</f>
        <v>0</v>
      </c>
    </row>
    <row r="7" spans="1:4" s="1" customFormat="1" ht="33" customHeight="1">
      <c r="A7" s="5">
        <v>4</v>
      </c>
      <c r="B7" s="5">
        <v>400</v>
      </c>
      <c r="C7" s="5" t="s">
        <v>73</v>
      </c>
      <c r="D7" s="5">
        <f>'第400章 '!D6</f>
        <v>0</v>
      </c>
    </row>
    <row r="8" spans="1:4" s="1" customFormat="1" ht="33" customHeight="1">
      <c r="A8" s="5">
        <v>5</v>
      </c>
      <c r="B8" s="5">
        <v>500</v>
      </c>
      <c r="C8" s="5" t="s">
        <v>74</v>
      </c>
      <c r="D8" s="5"/>
    </row>
    <row r="9" spans="1:4" s="1" customFormat="1" ht="33" customHeight="1">
      <c r="A9" s="5">
        <v>6</v>
      </c>
      <c r="B9" s="5">
        <v>600</v>
      </c>
      <c r="C9" s="5" t="s">
        <v>75</v>
      </c>
      <c r="D9" s="5"/>
    </row>
    <row r="10" spans="1:4" s="1" customFormat="1" ht="33" customHeight="1">
      <c r="A10" s="5">
        <v>7</v>
      </c>
      <c r="B10" s="5">
        <v>700</v>
      </c>
      <c r="C10" s="5" t="s">
        <v>76</v>
      </c>
      <c r="D10" s="5">
        <f>'第700章'!D10</f>
        <v>0</v>
      </c>
    </row>
    <row r="11" spans="1:4" s="1" customFormat="1" ht="33" customHeight="1">
      <c r="A11" s="5">
        <v>8</v>
      </c>
      <c r="B11" s="84" t="s">
        <v>77</v>
      </c>
      <c r="C11" s="84"/>
      <c r="D11" s="6">
        <f>SUM(D4:D10)</f>
        <v>0</v>
      </c>
    </row>
    <row r="12" spans="1:4" s="1" customFormat="1" ht="33" customHeight="1">
      <c r="A12" s="5">
        <v>9</v>
      </c>
      <c r="B12" s="84" t="s">
        <v>78</v>
      </c>
      <c r="C12" s="84"/>
      <c r="D12" s="6"/>
    </row>
    <row r="13" spans="1:4" s="1" customFormat="1" ht="33" customHeight="1">
      <c r="A13" s="5">
        <v>10</v>
      </c>
      <c r="B13" s="84" t="s">
        <v>79</v>
      </c>
      <c r="C13" s="84"/>
      <c r="D13" s="7">
        <f>ROUND(6553045*1.5%,0)</f>
        <v>98296</v>
      </c>
    </row>
    <row r="14" spans="1:4" s="1" customFormat="1" ht="33" customHeight="1">
      <c r="A14" s="5">
        <v>11</v>
      </c>
      <c r="B14" s="84" t="s">
        <v>80</v>
      </c>
      <c r="C14" s="84"/>
      <c r="D14" s="7">
        <f>ROUND(D11-D12-D13,0)</f>
        <v>-98296</v>
      </c>
    </row>
    <row r="15" spans="1:4" s="1" customFormat="1" ht="33" customHeight="1">
      <c r="A15" s="5">
        <v>12</v>
      </c>
      <c r="B15" s="84" t="s">
        <v>81</v>
      </c>
      <c r="C15" s="84"/>
      <c r="D15" s="6">
        <f>ROUND(D14*5%,0)</f>
        <v>-4915</v>
      </c>
    </row>
    <row r="16" spans="1:4" s="1" customFormat="1" ht="33" customHeight="1">
      <c r="A16" s="5">
        <v>13</v>
      </c>
      <c r="B16" s="84" t="s">
        <v>82</v>
      </c>
      <c r="C16" s="84"/>
      <c r="D16" s="6">
        <f>D11+D15</f>
        <v>-4915</v>
      </c>
    </row>
    <row r="17" spans="1:4" ht="30" customHeight="1">
      <c r="A17" s="85"/>
      <c r="B17" s="86"/>
      <c r="C17" s="86"/>
      <c r="D17" s="86"/>
    </row>
  </sheetData>
  <sheetProtection password="E269" sheet="1"/>
  <mergeCells count="9">
    <mergeCell ref="B15:C15"/>
    <mergeCell ref="B16:C16"/>
    <mergeCell ref="A17:D17"/>
    <mergeCell ref="A1:D1"/>
    <mergeCell ref="B11:C11"/>
    <mergeCell ref="B12:C12"/>
    <mergeCell ref="B13:C13"/>
    <mergeCell ref="B14:C14"/>
    <mergeCell ref="A2:C2"/>
  </mergeCells>
  <printOptions horizontalCentered="1"/>
  <pageMargins left="0.6986111111111111" right="0.6986111111111111" top="0.75" bottom="2.2597222222222224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2016-09-26T06:33:14Z</cp:lastPrinted>
  <dcterms:created xsi:type="dcterms:W3CDTF">2008-04-07T07:00:19Z</dcterms:created>
  <dcterms:modified xsi:type="dcterms:W3CDTF">2016-09-27T00:58:06Z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