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tabRatio="610" activeTab="0"/>
  </bookViews>
  <sheets>
    <sheet name="第100章" sheetId="1" r:id="rId1"/>
    <sheet name="第600章 " sheetId="2" r:id="rId2"/>
    <sheet name="汇总表" sheetId="3" r:id="rId3"/>
  </sheets>
  <definedNames>
    <definedName name="_xlnm.Print_Titles" localSheetId="1">'第600章 '!$1:$4</definedName>
  </definedNames>
  <calcPr fullCalcOnLoad="1"/>
</workbook>
</file>

<file path=xl/sharedStrings.xml><?xml version="1.0" encoding="utf-8"?>
<sst xmlns="http://schemas.openxmlformats.org/spreadsheetml/2006/main" count="175" uniqueCount="110">
  <si>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</si>
  <si>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</si>
  <si>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</si>
  <si>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</si>
  <si>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</si>
  <si>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</si>
  <si>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</si>
  <si>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</si>
  <si>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</si>
  <si>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</si>
  <si>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</si>
  <si>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</si>
  <si>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</si>
  <si>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</si>
  <si>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</si>
  <si>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</si>
  <si>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</si>
  <si>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</si>
  <si>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</si>
  <si>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</si>
  <si>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</si>
  <si>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</si>
  <si>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</si>
  <si>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</si>
  <si>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m2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</si>
  <si>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</si>
  <si>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</si>
  <si>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</si>
  <si>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</si>
  <si>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</si>
  <si>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</si>
  <si>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</si>
  <si>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</si>
  <si>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</si>
  <si>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</si>
  <si>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</si>
  <si>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</si>
  <si>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</si>
  <si>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</si>
  <si>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清单  第600章 合计   人民币</t>
  </si>
  <si>
    <t>安全设施及预埋管线</t>
  </si>
  <si>
    <t>清单     第600章  安全设施及预埋管线</t>
  </si>
  <si>
    <t>套</t>
  </si>
  <si>
    <t>605-1</t>
  </si>
  <si>
    <t>热熔型涂料路面标线</t>
  </si>
  <si>
    <t>清单合计减去材料、工程设备、专业工程暂估价、安全生产费合计(8-9-10=11)（评标价）</t>
  </si>
  <si>
    <t>按上项（11）金额的3%作为不可预见因素的暂定金额</t>
  </si>
  <si>
    <t>工程管理</t>
  </si>
  <si>
    <t>承包人驻地建设</t>
  </si>
  <si>
    <t>通州区觅西路（通清路）（K0+000-K10+540）大修工程-交通工程</t>
  </si>
  <si>
    <t>602</t>
  </si>
  <si>
    <t>护栏</t>
  </si>
  <si>
    <t>602-3</t>
  </si>
  <si>
    <t>波形梁钢护栏</t>
  </si>
  <si>
    <t>新建波形梁护栏（A级，柱距2m）</t>
  </si>
  <si>
    <t>m</t>
  </si>
  <si>
    <t>-b</t>
  </si>
  <si>
    <t>波形梁护栏外展（A级，柱距2m）</t>
  </si>
  <si>
    <t>-c</t>
  </si>
  <si>
    <t>波形梁护栏消能端头</t>
  </si>
  <si>
    <t>个</t>
  </si>
  <si>
    <t>604</t>
  </si>
  <si>
    <t>道路交通标志</t>
  </si>
  <si>
    <t>604-1</t>
  </si>
  <si>
    <t>单柱式交通标志</t>
  </si>
  <si>
    <t>停车让行标志（八角形，外径800mm ）</t>
  </si>
  <si>
    <t>人行横道指示标志（正方形，边长1000mm）</t>
  </si>
  <si>
    <t>604-5</t>
  </si>
  <si>
    <t>单悬臂式交通标志</t>
  </si>
  <si>
    <t>平面交叉口警告标志（三角形，边长1100mm）</t>
  </si>
  <si>
    <t>限制速度标志（圆形，外径1000mm）</t>
  </si>
  <si>
    <t>解除限制速度标志（圆形，外径1000mm）</t>
  </si>
  <si>
    <t>604-8</t>
  </si>
  <si>
    <t>新建公里碑</t>
  </si>
  <si>
    <t>604-10</t>
  </si>
  <si>
    <t>新建百米桩</t>
  </si>
  <si>
    <t>604-14</t>
  </si>
  <si>
    <t>新增版面</t>
  </si>
  <si>
    <t>人行横道警告标志（三角形，边长1100mm）</t>
  </si>
  <si>
    <t>村庄警告标志（三角形，边长1100mm）</t>
  </si>
  <si>
    <t>-d</t>
  </si>
  <si>
    <t>限制速度和解除限制速度标志（圆形，外径1000mm）</t>
  </si>
  <si>
    <t>-e</t>
  </si>
  <si>
    <t>急弯警告标志（三角形，边长1100mm）</t>
  </si>
  <si>
    <t>-f</t>
  </si>
  <si>
    <t>桥梁信息公示牌（塑料双色板，长方形，500x300mm）</t>
  </si>
  <si>
    <t>604-15</t>
  </si>
  <si>
    <t>更换标志版面信息</t>
  </si>
  <si>
    <t>指路标志（长方形，2000*700mm）</t>
  </si>
  <si>
    <t>指路标志（长方形，1500*500mm）</t>
  </si>
  <si>
    <t>指路标志（长方形，4000*2400mm）</t>
  </si>
  <si>
    <t>604-16</t>
  </si>
  <si>
    <t>太阳能黄闪灯</t>
  </si>
  <si>
    <t>太阳能黄闪灯（与现况标志共杆）</t>
  </si>
  <si>
    <t>太阳能黄闪灯（含基础、立柱、横梁）</t>
  </si>
  <si>
    <t>604-17</t>
  </si>
  <si>
    <t>新建道口标柱</t>
  </si>
  <si>
    <t>根</t>
  </si>
  <si>
    <t>604-18</t>
  </si>
  <si>
    <t>拆除交通标志</t>
  </si>
  <si>
    <t>拆除太阳能黄闪灯</t>
  </si>
  <si>
    <t>拆除道口标柱</t>
  </si>
  <si>
    <t>605</t>
  </si>
  <si>
    <t>道路交通标线</t>
  </si>
  <si>
    <t>热熔型涂料标线</t>
  </si>
  <si>
    <t>彩色铺装横向减速标线</t>
  </si>
  <si>
    <t>605-6</t>
  </si>
  <si>
    <t>轮廓标</t>
  </si>
  <si>
    <t>波形梁护栏轮廓标</t>
  </si>
  <si>
    <t>已包含在清单合计中的安全生产费(投标控制价的1.5%)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</si>
</sst>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0"/>
    <numFmt numFmtId="183" formatCode="#0.00"/>
    <numFmt numFmtId="184" formatCode="#0"/>
    <numFmt numFmtId="185" formatCode="0.0_ "/>
    <numFmt numFmtId="186" formatCode="#0.0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color indexed="8"/>
      <name val="Calibri"/>
      <family val="0"/>
    </font>
    <font>
      <sz val="11.5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49" fontId="47" fillId="0" borderId="0" xfId="0" applyNumberFormat="1" applyFont="1" applyFill="1" applyAlignment="1">
      <alignment vertical="center"/>
    </xf>
    <xf numFmtId="177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41" applyFont="1" applyFill="1" applyBorder="1" applyAlignment="1" applyProtection="1">
      <alignment horizontal="center" vertical="center" wrapText="1"/>
      <protection/>
    </xf>
    <xf numFmtId="0" fontId="7" fillId="32" borderId="10" xfId="41" applyFont="1" applyFill="1" applyBorder="1" applyAlignment="1" applyProtection="1">
      <alignment horizontal="left" vertical="center" wrapText="1"/>
      <protection/>
    </xf>
    <xf numFmtId="182" fontId="7" fillId="32" borderId="10" xfId="41" applyNumberFormat="1" applyFont="1" applyFill="1" applyBorder="1" applyAlignment="1" applyProtection="1">
      <alignment horizontal="right" vertical="center" wrapText="1"/>
      <protection/>
    </xf>
    <xf numFmtId="183" fontId="7" fillId="32" borderId="10" xfId="41" applyNumberFormat="1" applyFont="1" applyFill="1" applyBorder="1" applyAlignment="1" applyProtection="1">
      <alignment horizontal="center" vertical="center" wrapText="1"/>
      <protection/>
    </xf>
    <xf numFmtId="184" fontId="7" fillId="32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left" vertical="center" shrinkToFit="1"/>
    </xf>
    <xf numFmtId="0" fontId="50" fillId="0" borderId="0" xfId="0" applyFont="1" applyAlignment="1">
      <alignment vertical="center"/>
    </xf>
    <xf numFmtId="176" fontId="4" fillId="0" borderId="10" xfId="0" applyNumberFormat="1" applyFont="1" applyBorder="1" applyAlignment="1" applyProtection="1">
      <alignment horizontal="center" vertical="center" shrinkToFit="1"/>
      <protection/>
    </xf>
    <xf numFmtId="176" fontId="49" fillId="32" borderId="12" xfId="40" applyNumberFormat="1" applyFont="1" applyFill="1" applyBorder="1" applyAlignment="1" applyProtection="1">
      <alignment horizontal="center" vertical="center" shrinkToFit="1"/>
      <protection/>
    </xf>
    <xf numFmtId="176" fontId="49" fillId="32" borderId="12" xfId="42" applyNumberFormat="1" applyFont="1" applyFill="1" applyBorder="1" applyAlignment="1" applyProtection="1">
      <alignment horizontal="center" vertical="center" shrinkToFit="1"/>
      <protection/>
    </xf>
    <xf numFmtId="176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7" fillId="32" borderId="10" xfId="41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76" fontId="5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177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 wrapText="1"/>
      <protection hidden="1"/>
    </xf>
    <xf numFmtId="177" fontId="5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right" vertical="center"/>
    </xf>
    <xf numFmtId="176" fontId="5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10.125" style="14" customWidth="1"/>
    <col min="2" max="2" width="28.375" style="14" customWidth="1"/>
    <col min="3" max="3" width="8.875" style="14" customWidth="1"/>
    <col min="4" max="4" width="10.875" style="14" customWidth="1"/>
    <col min="5" max="6" width="11.625" style="14" customWidth="1"/>
    <col min="7" max="7" width="12.25390625" style="14" customWidth="1"/>
    <col min="8" max="16384" width="9.00390625" style="14" customWidth="1"/>
  </cols>
  <sheetData>
    <row r="1" spans="1:6" ht="33" customHeight="1">
      <c r="A1" s="41" t="s">
        <v>0</v>
      </c>
      <c r="B1" s="41"/>
      <c r="C1" s="41"/>
      <c r="D1" s="41"/>
      <c r="E1" s="41"/>
      <c r="F1" s="41"/>
    </row>
    <row r="2" spans="1:6" s="13" customFormat="1" ht="33" customHeight="1">
      <c r="A2" s="13" t="s">
        <v>1</v>
      </c>
      <c r="B2" s="42" t="s">
        <v>49</v>
      </c>
      <c r="C2" s="42"/>
      <c r="D2" s="42"/>
      <c r="E2" s="43" t="s">
        <v>2</v>
      </c>
      <c r="F2" s="43"/>
    </row>
    <row r="3" spans="1:6" s="16" customFormat="1" ht="33" customHeight="1">
      <c r="A3" s="44" t="s">
        <v>3</v>
      </c>
      <c r="B3" s="44"/>
      <c r="C3" s="44"/>
      <c r="D3" s="44"/>
      <c r="E3" s="44"/>
      <c r="F3" s="44"/>
    </row>
    <row r="4" spans="1:6" ht="33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</row>
    <row r="5" spans="1:6" s="17" customFormat="1" ht="33" customHeight="1">
      <c r="A5" s="18">
        <v>102</v>
      </c>
      <c r="B5" s="22" t="s">
        <v>47</v>
      </c>
      <c r="C5" s="18"/>
      <c r="D5" s="20"/>
      <c r="E5" s="34"/>
      <c r="F5" s="36"/>
    </row>
    <row r="6" spans="1:6" s="17" customFormat="1" ht="33" customHeight="1">
      <c r="A6" s="18" t="s">
        <v>10</v>
      </c>
      <c r="B6" s="19" t="s">
        <v>11</v>
      </c>
      <c r="C6" s="18" t="s">
        <v>12</v>
      </c>
      <c r="D6" s="20">
        <v>1</v>
      </c>
      <c r="E6" s="35"/>
      <c r="F6" s="36">
        <f>ROUND(D6*E6,0)</f>
        <v>0</v>
      </c>
    </row>
    <row r="7" spans="1:6" s="17" customFormat="1" ht="33" customHeight="1">
      <c r="A7" s="18" t="s">
        <v>13</v>
      </c>
      <c r="B7" s="19" t="s">
        <v>14</v>
      </c>
      <c r="C7" s="18" t="s">
        <v>12</v>
      </c>
      <c r="D7" s="20">
        <v>1</v>
      </c>
      <c r="E7" s="35"/>
      <c r="F7" s="36">
        <f>ROUND(D7*E7,0)</f>
        <v>0</v>
      </c>
    </row>
    <row r="8" spans="1:6" s="17" customFormat="1" ht="33" customHeight="1">
      <c r="A8" s="18" t="s">
        <v>15</v>
      </c>
      <c r="B8" s="19" t="s">
        <v>16</v>
      </c>
      <c r="C8" s="18" t="s">
        <v>12</v>
      </c>
      <c r="D8" s="20">
        <v>1</v>
      </c>
      <c r="E8" s="35"/>
      <c r="F8" s="36">
        <f>ROUND(D8*E8,0)</f>
        <v>0</v>
      </c>
    </row>
    <row r="9" spans="1:6" s="17" customFormat="1" ht="33" customHeight="1">
      <c r="A9" s="18">
        <v>104</v>
      </c>
      <c r="B9" s="22" t="s">
        <v>48</v>
      </c>
      <c r="C9" s="18"/>
      <c r="D9" s="20"/>
      <c r="E9" s="35"/>
      <c r="F9" s="36"/>
    </row>
    <row r="10" spans="1:6" s="17" customFormat="1" ht="33" customHeight="1">
      <c r="A10" s="18" t="s">
        <v>17</v>
      </c>
      <c r="B10" s="19" t="s">
        <v>18</v>
      </c>
      <c r="C10" s="18" t="s">
        <v>12</v>
      </c>
      <c r="D10" s="20">
        <v>1</v>
      </c>
      <c r="E10" s="35"/>
      <c r="F10" s="36">
        <f>ROUND(D10*E10,0)</f>
        <v>0</v>
      </c>
    </row>
    <row r="11" spans="1:14" s="30" customFormat="1" ht="33" customHeight="1">
      <c r="A11" s="45" t="s">
        <v>19</v>
      </c>
      <c r="B11" s="45"/>
      <c r="C11" s="45"/>
      <c r="D11" s="46">
        <f>ROUND(SUM(F5:F10),0)</f>
        <v>0</v>
      </c>
      <c r="E11" s="46"/>
      <c r="F11" s="28" t="s">
        <v>20</v>
      </c>
      <c r="G11" s="29"/>
      <c r="H11" s="29"/>
      <c r="I11" s="29"/>
      <c r="J11" s="29"/>
      <c r="K11" s="29"/>
      <c r="L11" s="29"/>
      <c r="M11" s="29"/>
      <c r="N11" s="29"/>
    </row>
    <row r="12" ht="32.25" customHeight="1"/>
    <row r="13" ht="25.5" customHeight="1">
      <c r="A13" s="21"/>
    </row>
  </sheetData>
  <sheetProtection password="8BB9" sheet="1"/>
  <protectedRanges>
    <protectedRange sqref="E6: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086614173228347" right="0.7086614173228347" top="0.7480314960629921" bottom="1.3385826771653544" header="0.31496062992125984" footer="1.062992125984252"/>
  <pageSetup horizontalDpi="600" verticalDpi="600" orientation="portrait" paperSize="9" r:id="rId1"/>
  <headerFooter>
    <oddFooter xml:space="preserve">&amp;L&amp;11投标书签署人签字：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44" sqref="D44:E44"/>
    </sheetView>
  </sheetViews>
  <sheetFormatPr defaultColWidth="9.00390625" defaultRowHeight="14.25"/>
  <cols>
    <col min="1" max="1" width="9.75390625" style="5" customWidth="1"/>
    <col min="2" max="2" width="27.625" style="4" customWidth="1"/>
    <col min="3" max="3" width="8.50390625" style="4" customWidth="1"/>
    <col min="4" max="4" width="11.625" style="6" customWidth="1"/>
    <col min="5" max="6" width="11.625" style="7" customWidth="1"/>
    <col min="7" max="7" width="9.00390625" style="4" customWidth="1"/>
    <col min="8" max="8" width="14.625" style="4" customWidth="1"/>
    <col min="9" max="9" width="13.875" style="4" bestFit="1" customWidth="1"/>
    <col min="10" max="16384" width="9.00390625" style="4" customWidth="1"/>
  </cols>
  <sheetData>
    <row r="1" spans="1:6" ht="33" customHeight="1">
      <c r="A1" s="47" t="s">
        <v>0</v>
      </c>
      <c r="B1" s="47"/>
      <c r="C1" s="47"/>
      <c r="D1" s="48"/>
      <c r="E1" s="47"/>
      <c r="F1" s="47"/>
    </row>
    <row r="2" spans="1:6" ht="33" customHeight="1">
      <c r="A2" s="8" t="s">
        <v>1</v>
      </c>
      <c r="B2" s="49" t="str">
        <f>'第100章'!B2</f>
        <v>通州区觅西路（通清路）（K0+000-K10+540）大修工程-交通工程</v>
      </c>
      <c r="C2" s="49"/>
      <c r="D2" s="50"/>
      <c r="E2" s="51" t="s">
        <v>21</v>
      </c>
      <c r="F2" s="51"/>
    </row>
    <row r="3" spans="1:6" ht="33" customHeight="1">
      <c r="A3" s="52" t="s">
        <v>41</v>
      </c>
      <c r="B3" s="52"/>
      <c r="C3" s="52"/>
      <c r="D3" s="53"/>
      <c r="E3" s="52"/>
      <c r="F3" s="52"/>
    </row>
    <row r="4" spans="1:6" ht="33" customHeight="1">
      <c r="A4" s="9" t="s">
        <v>4</v>
      </c>
      <c r="B4" s="10" t="s">
        <v>5</v>
      </c>
      <c r="C4" s="10" t="s">
        <v>6</v>
      </c>
      <c r="D4" s="11" t="s">
        <v>7</v>
      </c>
      <c r="E4" s="12" t="s">
        <v>8</v>
      </c>
      <c r="F4" s="12" t="s">
        <v>9</v>
      </c>
    </row>
    <row r="5" spans="1:6" s="17" customFormat="1" ht="33" customHeight="1">
      <c r="A5" s="23" t="s">
        <v>50</v>
      </c>
      <c r="B5" s="24" t="s">
        <v>51</v>
      </c>
      <c r="C5" s="23" t="s">
        <v>22</v>
      </c>
      <c r="D5" s="25"/>
      <c r="E5" s="40"/>
      <c r="F5" s="36"/>
    </row>
    <row r="6" spans="1:6" s="17" customFormat="1" ht="33" customHeight="1">
      <c r="A6" s="23" t="s">
        <v>52</v>
      </c>
      <c r="B6" s="24" t="s">
        <v>53</v>
      </c>
      <c r="C6" s="23" t="s">
        <v>22</v>
      </c>
      <c r="D6" s="25"/>
      <c r="E6" s="40"/>
      <c r="F6" s="36"/>
    </row>
    <row r="7" spans="1:6" s="17" customFormat="1" ht="33" customHeight="1">
      <c r="A7" s="23" t="s">
        <v>23</v>
      </c>
      <c r="B7" s="24" t="s">
        <v>54</v>
      </c>
      <c r="C7" s="23" t="s">
        <v>55</v>
      </c>
      <c r="D7" s="26">
        <v>2730.8</v>
      </c>
      <c r="E7" s="40"/>
      <c r="F7" s="36">
        <f aca="true" t="shared" si="0" ref="F7:F43">ROUND(D7*E7,0)</f>
        <v>0</v>
      </c>
    </row>
    <row r="8" spans="1:6" s="17" customFormat="1" ht="33" customHeight="1">
      <c r="A8" s="23" t="s">
        <v>56</v>
      </c>
      <c r="B8" s="24" t="s">
        <v>57</v>
      </c>
      <c r="C8" s="23" t="s">
        <v>55</v>
      </c>
      <c r="D8" s="26">
        <v>36.1</v>
      </c>
      <c r="E8" s="40"/>
      <c r="F8" s="36">
        <f t="shared" si="0"/>
        <v>0</v>
      </c>
    </row>
    <row r="9" spans="1:6" s="17" customFormat="1" ht="33" customHeight="1">
      <c r="A9" s="23" t="s">
        <v>58</v>
      </c>
      <c r="B9" s="24" t="s">
        <v>59</v>
      </c>
      <c r="C9" s="23" t="s">
        <v>60</v>
      </c>
      <c r="D9" s="27">
        <v>4</v>
      </c>
      <c r="E9" s="40"/>
      <c r="F9" s="36">
        <f t="shared" si="0"/>
        <v>0</v>
      </c>
    </row>
    <row r="10" spans="1:6" s="17" customFormat="1" ht="33" customHeight="1">
      <c r="A10" s="23" t="s">
        <v>61</v>
      </c>
      <c r="B10" s="24" t="s">
        <v>62</v>
      </c>
      <c r="C10" s="23" t="s">
        <v>22</v>
      </c>
      <c r="D10" s="27"/>
      <c r="E10" s="40"/>
      <c r="F10" s="36"/>
    </row>
    <row r="11" spans="1:6" s="17" customFormat="1" ht="33" customHeight="1">
      <c r="A11" s="23" t="s">
        <v>63</v>
      </c>
      <c r="B11" s="24" t="s">
        <v>64</v>
      </c>
      <c r="C11" s="23" t="s">
        <v>22</v>
      </c>
      <c r="D11" s="27"/>
      <c r="E11" s="40"/>
      <c r="F11" s="36"/>
    </row>
    <row r="12" spans="1:6" s="17" customFormat="1" ht="33" customHeight="1">
      <c r="A12" s="23" t="s">
        <v>23</v>
      </c>
      <c r="B12" s="24" t="s">
        <v>65</v>
      </c>
      <c r="C12" s="23" t="s">
        <v>42</v>
      </c>
      <c r="D12" s="27">
        <v>15</v>
      </c>
      <c r="E12" s="40"/>
      <c r="F12" s="36">
        <f t="shared" si="0"/>
        <v>0</v>
      </c>
    </row>
    <row r="13" spans="1:6" s="17" customFormat="1" ht="33" customHeight="1">
      <c r="A13" s="23" t="s">
        <v>56</v>
      </c>
      <c r="B13" s="24" t="s">
        <v>66</v>
      </c>
      <c r="C13" s="23" t="s">
        <v>42</v>
      </c>
      <c r="D13" s="27">
        <v>1</v>
      </c>
      <c r="E13" s="40"/>
      <c r="F13" s="36">
        <f t="shared" si="0"/>
        <v>0</v>
      </c>
    </row>
    <row r="14" spans="1:6" s="17" customFormat="1" ht="33" customHeight="1">
      <c r="A14" s="23" t="s">
        <v>67</v>
      </c>
      <c r="B14" s="24" t="s">
        <v>68</v>
      </c>
      <c r="C14" s="23" t="s">
        <v>22</v>
      </c>
      <c r="D14" s="27"/>
      <c r="E14" s="40"/>
      <c r="F14" s="36"/>
    </row>
    <row r="15" spans="1:6" s="17" customFormat="1" ht="33" customHeight="1">
      <c r="A15" s="23" t="s">
        <v>23</v>
      </c>
      <c r="B15" s="24" t="s">
        <v>69</v>
      </c>
      <c r="C15" s="23" t="s">
        <v>42</v>
      </c>
      <c r="D15" s="27">
        <v>10</v>
      </c>
      <c r="E15" s="40"/>
      <c r="F15" s="36">
        <f t="shared" si="0"/>
        <v>0</v>
      </c>
    </row>
    <row r="16" spans="1:6" s="17" customFormat="1" ht="33" customHeight="1">
      <c r="A16" s="23" t="s">
        <v>56</v>
      </c>
      <c r="B16" s="24" t="s">
        <v>70</v>
      </c>
      <c r="C16" s="23" t="s">
        <v>42</v>
      </c>
      <c r="D16" s="27">
        <v>1</v>
      </c>
      <c r="E16" s="40"/>
      <c r="F16" s="36">
        <f t="shared" si="0"/>
        <v>0</v>
      </c>
    </row>
    <row r="17" spans="1:6" s="17" customFormat="1" ht="33" customHeight="1">
      <c r="A17" s="23" t="s">
        <v>58</v>
      </c>
      <c r="B17" s="24" t="s">
        <v>71</v>
      </c>
      <c r="C17" s="23" t="s">
        <v>42</v>
      </c>
      <c r="D17" s="27">
        <v>2</v>
      </c>
      <c r="E17" s="40"/>
      <c r="F17" s="36">
        <f t="shared" si="0"/>
        <v>0</v>
      </c>
    </row>
    <row r="18" spans="1:6" s="17" customFormat="1" ht="33" customHeight="1">
      <c r="A18" s="23" t="s">
        <v>72</v>
      </c>
      <c r="B18" s="24" t="s">
        <v>73</v>
      </c>
      <c r="C18" s="23" t="s">
        <v>60</v>
      </c>
      <c r="D18" s="27">
        <v>10</v>
      </c>
      <c r="E18" s="40"/>
      <c r="F18" s="36">
        <f t="shared" si="0"/>
        <v>0</v>
      </c>
    </row>
    <row r="19" spans="1:6" s="17" customFormat="1" ht="33" customHeight="1">
      <c r="A19" s="23" t="s">
        <v>74</v>
      </c>
      <c r="B19" s="24" t="s">
        <v>75</v>
      </c>
      <c r="C19" s="23" t="s">
        <v>60</v>
      </c>
      <c r="D19" s="27">
        <v>95</v>
      </c>
      <c r="E19" s="40"/>
      <c r="F19" s="36">
        <f t="shared" si="0"/>
        <v>0</v>
      </c>
    </row>
    <row r="20" spans="1:6" s="17" customFormat="1" ht="33" customHeight="1">
      <c r="A20" s="23" t="s">
        <v>76</v>
      </c>
      <c r="B20" s="24" t="s">
        <v>77</v>
      </c>
      <c r="C20" s="23" t="s">
        <v>22</v>
      </c>
      <c r="D20" s="27"/>
      <c r="E20" s="40"/>
      <c r="F20" s="36"/>
    </row>
    <row r="21" spans="1:6" s="17" customFormat="1" ht="33" customHeight="1">
      <c r="A21" s="23" t="s">
        <v>23</v>
      </c>
      <c r="B21" s="24" t="s">
        <v>78</v>
      </c>
      <c r="C21" s="23" t="s">
        <v>60</v>
      </c>
      <c r="D21" s="27">
        <v>2</v>
      </c>
      <c r="E21" s="40"/>
      <c r="F21" s="36">
        <f t="shared" si="0"/>
        <v>0</v>
      </c>
    </row>
    <row r="22" spans="1:6" s="17" customFormat="1" ht="33" customHeight="1">
      <c r="A22" s="23" t="s">
        <v>56</v>
      </c>
      <c r="B22" s="24" t="s">
        <v>69</v>
      </c>
      <c r="C22" s="23" t="s">
        <v>60</v>
      </c>
      <c r="D22" s="27">
        <v>12</v>
      </c>
      <c r="E22" s="40"/>
      <c r="F22" s="36">
        <f t="shared" si="0"/>
        <v>0</v>
      </c>
    </row>
    <row r="23" spans="1:6" s="17" customFormat="1" ht="33" customHeight="1">
      <c r="A23" s="23" t="s">
        <v>58</v>
      </c>
      <c r="B23" s="24" t="s">
        <v>79</v>
      </c>
      <c r="C23" s="23" t="s">
        <v>60</v>
      </c>
      <c r="D23" s="27">
        <v>3</v>
      </c>
      <c r="E23" s="40"/>
      <c r="F23" s="36">
        <f t="shared" si="0"/>
        <v>0</v>
      </c>
    </row>
    <row r="24" spans="1:6" s="17" customFormat="1" ht="33" customHeight="1">
      <c r="A24" s="23" t="s">
        <v>80</v>
      </c>
      <c r="B24" s="24" t="s">
        <v>81</v>
      </c>
      <c r="C24" s="23" t="s">
        <v>60</v>
      </c>
      <c r="D24" s="27">
        <v>4</v>
      </c>
      <c r="E24" s="40"/>
      <c r="F24" s="36">
        <f t="shared" si="0"/>
        <v>0</v>
      </c>
    </row>
    <row r="25" spans="1:6" s="17" customFormat="1" ht="33" customHeight="1">
      <c r="A25" s="23" t="s">
        <v>82</v>
      </c>
      <c r="B25" s="24" t="s">
        <v>83</v>
      </c>
      <c r="C25" s="23" t="s">
        <v>60</v>
      </c>
      <c r="D25" s="27">
        <v>1</v>
      </c>
      <c r="E25" s="40"/>
      <c r="F25" s="36">
        <f t="shared" si="0"/>
        <v>0</v>
      </c>
    </row>
    <row r="26" spans="1:6" s="17" customFormat="1" ht="33" customHeight="1">
      <c r="A26" s="23" t="s">
        <v>84</v>
      </c>
      <c r="B26" s="24" t="s">
        <v>85</v>
      </c>
      <c r="C26" s="23" t="s">
        <v>60</v>
      </c>
      <c r="D26" s="27">
        <v>8</v>
      </c>
      <c r="E26" s="40"/>
      <c r="F26" s="36">
        <f t="shared" si="0"/>
        <v>0</v>
      </c>
    </row>
    <row r="27" spans="1:6" s="17" customFormat="1" ht="33" customHeight="1">
      <c r="A27" s="23" t="s">
        <v>86</v>
      </c>
      <c r="B27" s="24" t="s">
        <v>87</v>
      </c>
      <c r="C27" s="23" t="s">
        <v>22</v>
      </c>
      <c r="D27" s="26"/>
      <c r="E27" s="40"/>
      <c r="F27" s="36"/>
    </row>
    <row r="28" spans="1:6" s="17" customFormat="1" ht="33" customHeight="1">
      <c r="A28" s="23" t="s">
        <v>23</v>
      </c>
      <c r="B28" s="24" t="s">
        <v>88</v>
      </c>
      <c r="C28" s="23" t="s">
        <v>60</v>
      </c>
      <c r="D28" s="27">
        <v>8</v>
      </c>
      <c r="E28" s="40"/>
      <c r="F28" s="36">
        <f t="shared" si="0"/>
        <v>0</v>
      </c>
    </row>
    <row r="29" spans="1:6" s="17" customFormat="1" ht="33" customHeight="1">
      <c r="A29" s="23" t="s">
        <v>56</v>
      </c>
      <c r="B29" s="24" t="s">
        <v>89</v>
      </c>
      <c r="C29" s="23" t="s">
        <v>60</v>
      </c>
      <c r="D29" s="27">
        <v>3</v>
      </c>
      <c r="E29" s="40"/>
      <c r="F29" s="36">
        <f t="shared" si="0"/>
        <v>0</v>
      </c>
    </row>
    <row r="30" spans="1:6" s="17" customFormat="1" ht="33" customHeight="1">
      <c r="A30" s="23" t="s">
        <v>58</v>
      </c>
      <c r="B30" s="24" t="s">
        <v>90</v>
      </c>
      <c r="C30" s="23" t="s">
        <v>60</v>
      </c>
      <c r="D30" s="27">
        <v>3</v>
      </c>
      <c r="E30" s="40"/>
      <c r="F30" s="36">
        <f t="shared" si="0"/>
        <v>0</v>
      </c>
    </row>
    <row r="31" spans="1:6" s="17" customFormat="1" ht="33" customHeight="1">
      <c r="A31" s="23" t="s">
        <v>91</v>
      </c>
      <c r="B31" s="24" t="s">
        <v>92</v>
      </c>
      <c r="C31" s="23" t="s">
        <v>22</v>
      </c>
      <c r="D31" s="27"/>
      <c r="E31" s="40"/>
      <c r="F31" s="36"/>
    </row>
    <row r="32" spans="1:6" s="17" customFormat="1" ht="33" customHeight="1">
      <c r="A32" s="23" t="s">
        <v>23</v>
      </c>
      <c r="B32" s="24" t="s">
        <v>93</v>
      </c>
      <c r="C32" s="23" t="s">
        <v>60</v>
      </c>
      <c r="D32" s="27">
        <v>14</v>
      </c>
      <c r="E32" s="40"/>
      <c r="F32" s="36">
        <f t="shared" si="0"/>
        <v>0</v>
      </c>
    </row>
    <row r="33" spans="1:6" s="17" customFormat="1" ht="33" customHeight="1">
      <c r="A33" s="23" t="s">
        <v>56</v>
      </c>
      <c r="B33" s="24" t="s">
        <v>94</v>
      </c>
      <c r="C33" s="23" t="s">
        <v>42</v>
      </c>
      <c r="D33" s="27">
        <v>3</v>
      </c>
      <c r="E33" s="40"/>
      <c r="F33" s="36">
        <f t="shared" si="0"/>
        <v>0</v>
      </c>
    </row>
    <row r="34" spans="1:6" s="17" customFormat="1" ht="33" customHeight="1">
      <c r="A34" s="23" t="s">
        <v>95</v>
      </c>
      <c r="B34" s="24" t="s">
        <v>96</v>
      </c>
      <c r="C34" s="23" t="s">
        <v>97</v>
      </c>
      <c r="D34" s="27">
        <v>100</v>
      </c>
      <c r="E34" s="40"/>
      <c r="F34" s="36">
        <f t="shared" si="0"/>
        <v>0</v>
      </c>
    </row>
    <row r="35" spans="1:6" s="17" customFormat="1" ht="33" customHeight="1">
      <c r="A35" s="23" t="s">
        <v>98</v>
      </c>
      <c r="B35" s="24" t="s">
        <v>99</v>
      </c>
      <c r="C35" s="23" t="s">
        <v>22</v>
      </c>
      <c r="D35" s="27"/>
      <c r="E35" s="40"/>
      <c r="F35" s="36"/>
    </row>
    <row r="36" spans="1:6" s="17" customFormat="1" ht="33" customHeight="1">
      <c r="A36" s="23" t="s">
        <v>23</v>
      </c>
      <c r="B36" s="24" t="s">
        <v>100</v>
      </c>
      <c r="C36" s="23" t="s">
        <v>60</v>
      </c>
      <c r="D36" s="27">
        <v>3</v>
      </c>
      <c r="E36" s="40"/>
      <c r="F36" s="36">
        <f t="shared" si="0"/>
        <v>0</v>
      </c>
    </row>
    <row r="37" spans="1:6" s="17" customFormat="1" ht="33" customHeight="1">
      <c r="A37" s="23" t="s">
        <v>56</v>
      </c>
      <c r="B37" s="24" t="s">
        <v>101</v>
      </c>
      <c r="C37" s="23" t="s">
        <v>97</v>
      </c>
      <c r="D37" s="27">
        <v>4</v>
      </c>
      <c r="E37" s="40"/>
      <c r="F37" s="36">
        <f t="shared" si="0"/>
        <v>0</v>
      </c>
    </row>
    <row r="38" spans="1:6" s="17" customFormat="1" ht="33" customHeight="1">
      <c r="A38" s="23" t="s">
        <v>102</v>
      </c>
      <c r="B38" s="24" t="s">
        <v>103</v>
      </c>
      <c r="C38" s="23" t="s">
        <v>22</v>
      </c>
      <c r="D38" s="26"/>
      <c r="E38" s="40"/>
      <c r="F38" s="36"/>
    </row>
    <row r="39" spans="1:6" s="17" customFormat="1" ht="33" customHeight="1">
      <c r="A39" s="23" t="s">
        <v>43</v>
      </c>
      <c r="B39" s="24" t="s">
        <v>44</v>
      </c>
      <c r="C39" s="23" t="s">
        <v>22</v>
      </c>
      <c r="D39" s="26"/>
      <c r="E39" s="40"/>
      <c r="F39" s="36"/>
    </row>
    <row r="40" spans="1:6" s="17" customFormat="1" ht="33" customHeight="1">
      <c r="A40" s="23" t="s">
        <v>23</v>
      </c>
      <c r="B40" s="24" t="s">
        <v>104</v>
      </c>
      <c r="C40" s="23" t="s">
        <v>24</v>
      </c>
      <c r="D40" s="26">
        <v>5572.8</v>
      </c>
      <c r="E40" s="40"/>
      <c r="F40" s="36">
        <f t="shared" si="0"/>
        <v>0</v>
      </c>
    </row>
    <row r="41" spans="1:6" s="17" customFormat="1" ht="33" customHeight="1">
      <c r="A41" s="23" t="s">
        <v>56</v>
      </c>
      <c r="B41" s="24" t="s">
        <v>105</v>
      </c>
      <c r="C41" s="23" t="s">
        <v>24</v>
      </c>
      <c r="D41" s="26">
        <v>624</v>
      </c>
      <c r="E41" s="40"/>
      <c r="F41" s="36">
        <f t="shared" si="0"/>
        <v>0</v>
      </c>
    </row>
    <row r="42" spans="1:6" s="17" customFormat="1" ht="33" customHeight="1">
      <c r="A42" s="23" t="s">
        <v>106</v>
      </c>
      <c r="B42" s="24" t="s">
        <v>107</v>
      </c>
      <c r="C42" s="23" t="s">
        <v>22</v>
      </c>
      <c r="D42" s="26"/>
      <c r="E42" s="40"/>
      <c r="F42" s="36"/>
    </row>
    <row r="43" spans="1:6" s="17" customFormat="1" ht="33" customHeight="1">
      <c r="A43" s="23" t="s">
        <v>23</v>
      </c>
      <c r="B43" s="24" t="s">
        <v>108</v>
      </c>
      <c r="C43" s="23" t="s">
        <v>60</v>
      </c>
      <c r="D43" s="27">
        <v>666</v>
      </c>
      <c r="E43" s="40"/>
      <c r="F43" s="36">
        <f t="shared" si="0"/>
        <v>0</v>
      </c>
    </row>
    <row r="44" spans="1:6" s="32" customFormat="1" ht="33" customHeight="1">
      <c r="A44" s="54" t="s">
        <v>39</v>
      </c>
      <c r="B44" s="54"/>
      <c r="C44" s="54"/>
      <c r="D44" s="55">
        <f>ROUND(SUM(F5:F43),0)</f>
        <v>0</v>
      </c>
      <c r="E44" s="55"/>
      <c r="F44" s="31" t="s">
        <v>20</v>
      </c>
    </row>
  </sheetData>
  <sheetProtection password="8BB9" sheet="1"/>
  <protectedRanges>
    <protectedRange sqref="E7:E9 E12:E13 E15:E19 E21:E26 E28:E30 E32:E34 E36:E37 E40:E41 E43" name="区域1"/>
  </protectedRanges>
  <mergeCells count="6">
    <mergeCell ref="A1:F1"/>
    <mergeCell ref="B2:D2"/>
    <mergeCell ref="E2:F2"/>
    <mergeCell ref="A3:F3"/>
    <mergeCell ref="A44:C44"/>
    <mergeCell ref="D44:E44"/>
  </mergeCells>
  <printOptions horizontalCentered="1"/>
  <pageMargins left="0.7086614173228347" right="0.7086614173228347" top="0.69" bottom="0.87" header="0.41" footer="0.6"/>
  <pageSetup horizontalDpi="600" verticalDpi="600" orientation="portrait" paperSize="9" r:id="rId1"/>
  <headerFooter alignWithMargins="0">
    <oddFooter>&amp;L&amp;11投标书签署人签字：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2" width="9.625" style="0" customWidth="1"/>
    <col min="3" max="3" width="41.75390625" style="0" customWidth="1"/>
    <col min="4" max="4" width="19.50390625" style="0" customWidth="1"/>
  </cols>
  <sheetData>
    <row r="1" spans="1:4" ht="33" customHeight="1">
      <c r="A1" s="59" t="s">
        <v>25</v>
      </c>
      <c r="B1" s="59"/>
      <c r="C1" s="59"/>
      <c r="D1" s="59"/>
    </row>
    <row r="2" spans="1:4" s="39" customFormat="1" ht="33" customHeight="1">
      <c r="A2" s="37" t="str">
        <f>"工程名称："</f>
        <v>工程名称：</v>
      </c>
      <c r="B2" s="60" t="str">
        <f>'第100章'!B2</f>
        <v>通州区觅西路（通清路）（K0+000-K10+540）大修工程-交通工程</v>
      </c>
      <c r="C2" s="60"/>
      <c r="D2" s="38" t="s">
        <v>21</v>
      </c>
    </row>
    <row r="3" spans="1:4" ht="33" customHeight="1">
      <c r="A3" s="1" t="s">
        <v>26</v>
      </c>
      <c r="B3" s="1" t="s">
        <v>27</v>
      </c>
      <c r="C3" s="1" t="s">
        <v>28</v>
      </c>
      <c r="D3" s="2" t="s">
        <v>29</v>
      </c>
    </row>
    <row r="4" spans="1:4" ht="33" customHeight="1">
      <c r="A4" s="3">
        <v>1</v>
      </c>
      <c r="B4" s="3">
        <v>100</v>
      </c>
      <c r="C4" s="3" t="s">
        <v>30</v>
      </c>
      <c r="D4" s="33">
        <f>'第100章'!D11</f>
        <v>0</v>
      </c>
    </row>
    <row r="5" spans="1:4" ht="33" customHeight="1">
      <c r="A5" s="3">
        <v>2</v>
      </c>
      <c r="B5" s="3">
        <v>200</v>
      </c>
      <c r="C5" s="3" t="s">
        <v>31</v>
      </c>
      <c r="D5" s="33"/>
    </row>
    <row r="6" spans="1:4" ht="33" customHeight="1">
      <c r="A6" s="3">
        <v>3</v>
      </c>
      <c r="B6" s="3">
        <v>300</v>
      </c>
      <c r="C6" s="3" t="s">
        <v>32</v>
      </c>
      <c r="D6" s="33"/>
    </row>
    <row r="7" spans="1:4" ht="33" customHeight="1">
      <c r="A7" s="3">
        <v>4</v>
      </c>
      <c r="B7" s="3">
        <v>400</v>
      </c>
      <c r="C7" s="3" t="s">
        <v>33</v>
      </c>
      <c r="D7" s="33"/>
    </row>
    <row r="8" spans="1:4" ht="33" customHeight="1">
      <c r="A8" s="3">
        <v>5</v>
      </c>
      <c r="B8" s="3">
        <v>500</v>
      </c>
      <c r="C8" s="3" t="s">
        <v>34</v>
      </c>
      <c r="D8" s="33"/>
    </row>
    <row r="9" spans="1:4" ht="33" customHeight="1">
      <c r="A9" s="3">
        <v>6</v>
      </c>
      <c r="B9" s="3">
        <v>600</v>
      </c>
      <c r="C9" s="3" t="s">
        <v>40</v>
      </c>
      <c r="D9" s="33">
        <f>'第600章 '!D44</f>
        <v>0</v>
      </c>
    </row>
    <row r="10" spans="1:4" ht="33" customHeight="1">
      <c r="A10" s="3">
        <v>7</v>
      </c>
      <c r="B10" s="3">
        <v>700</v>
      </c>
      <c r="C10" s="3" t="s">
        <v>35</v>
      </c>
      <c r="D10" s="33"/>
    </row>
    <row r="11" spans="1:4" ht="33" customHeight="1">
      <c r="A11" s="3">
        <v>8</v>
      </c>
      <c r="B11" s="56" t="s">
        <v>36</v>
      </c>
      <c r="C11" s="56"/>
      <c r="D11" s="33">
        <f>SUM(D4:D10)</f>
        <v>0</v>
      </c>
    </row>
    <row r="12" spans="1:4" ht="33" customHeight="1">
      <c r="A12" s="3">
        <v>9</v>
      </c>
      <c r="B12" s="56" t="s">
        <v>37</v>
      </c>
      <c r="C12" s="56"/>
      <c r="D12" s="33"/>
    </row>
    <row r="13" spans="1:4" ht="33" customHeight="1">
      <c r="A13" s="3">
        <v>10</v>
      </c>
      <c r="B13" s="56" t="s">
        <v>109</v>
      </c>
      <c r="C13" s="56"/>
      <c r="D13" s="33">
        <f>ROUND(2125578*1.5%,0)</f>
        <v>31884</v>
      </c>
    </row>
    <row r="14" spans="1:4" ht="33" customHeight="1">
      <c r="A14" s="3">
        <v>11</v>
      </c>
      <c r="B14" s="61" t="s">
        <v>45</v>
      </c>
      <c r="C14" s="62"/>
      <c r="D14" s="33">
        <f>ROUND(D11-D12-D13,0)</f>
        <v>-31884</v>
      </c>
    </row>
    <row r="15" spans="1:4" ht="33" customHeight="1">
      <c r="A15" s="3">
        <v>12</v>
      </c>
      <c r="B15" s="56" t="s">
        <v>46</v>
      </c>
      <c r="C15" s="56"/>
      <c r="D15" s="33">
        <f>ROUND(D14*3%,0)</f>
        <v>-957</v>
      </c>
    </row>
    <row r="16" spans="1:4" ht="33" customHeight="1">
      <c r="A16" s="3">
        <v>13</v>
      </c>
      <c r="B16" s="56" t="s">
        <v>38</v>
      </c>
      <c r="C16" s="56"/>
      <c r="D16" s="33">
        <f>D11+D15</f>
        <v>-957</v>
      </c>
    </row>
    <row r="17" spans="1:4" ht="30" customHeight="1">
      <c r="A17" s="57"/>
      <c r="B17" s="58"/>
      <c r="C17" s="58"/>
      <c r="D17" s="58"/>
    </row>
  </sheetData>
  <sheetProtection password="8BB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1.968503937007874" header="0.4724409448818898" footer="1.6929133858267718"/>
  <pageSetup horizontalDpi="300" verticalDpi="300" orientation="portrait" paperSize="9" r:id="rId1"/>
  <headerFooter alignWithMargins="0">
    <oddFooter xml:space="preserve">&amp;L&amp;11投标书签署人签字：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2018-06-14T00:47:02Z</cp:lastPrinted>
  <dcterms:created xsi:type="dcterms:W3CDTF">2008-04-07T07:00:19Z</dcterms:created>
  <dcterms:modified xsi:type="dcterms:W3CDTF">2018-06-14T00:47:09Z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