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405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<sst xmlns="http://schemas.openxmlformats.org/spreadsheetml/2006/main" count="204" uniqueCount="122">
  <si>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</si>
  <si>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</si>
  <si>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</si>
  <si>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</si>
  <si>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</si>
  <si>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</si>
  <si>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</si>
  <si>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</si>
  <si>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</si>
  <si>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</si>
  <si>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</si>
  <si>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</si>
  <si>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</si>
  <si>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</si>
  <si>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</si>
  <si>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</si>
  <si>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</si>
  <si>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</si>
  <si>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</si>
  <si>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</si>
  <si>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</si>
  <si>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</si>
  <si>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</si>
  <si>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/>
  </si>
  <si>
    <t>-a</t>
  </si>
  <si>
    <t>m2</t>
  </si>
  <si>
    <t>-b</t>
  </si>
  <si>
    <t>202-3</t>
  </si>
  <si>
    <t>拆除结构物</t>
  </si>
  <si>
    <t>m3</t>
  </si>
  <si>
    <t>202-5</t>
  </si>
  <si>
    <t>t</t>
  </si>
  <si>
    <t>m</t>
  </si>
  <si>
    <t>清单  第200章 合计   人民币</t>
  </si>
  <si>
    <t>清单     第300章  路面</t>
  </si>
  <si>
    <t>308-2</t>
  </si>
  <si>
    <t>309-2</t>
  </si>
  <si>
    <t>中粒式沥青混凝土</t>
  </si>
  <si>
    <t>309-3</t>
  </si>
  <si>
    <t>粗粒式沥青混凝土</t>
  </si>
  <si>
    <t>清单  第300章 合计   人民币</t>
  </si>
  <si>
    <t>清单     第400章  桥梁、涵洞</t>
  </si>
  <si>
    <t>清单  第400章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</si>
  <si>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</si>
  <si>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</si>
  <si>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</si>
  <si>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</si>
  <si>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</si>
  <si>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</si>
  <si>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</si>
  <si>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</si>
  <si>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</si>
  <si>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</si>
  <si>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</si>
  <si>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</si>
  <si>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</si>
  <si>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</si>
  <si>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</si>
  <si>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按上项（11）金额的3%作为不可预见因素的暂定金额</t>
  </si>
  <si>
    <t>清单合计减去材料、工程设备、专业工程暂估价、安全生产费合计(8-9-10=11)（评标价）</t>
  </si>
  <si>
    <t>102</t>
  </si>
  <si>
    <t>工程管理</t>
  </si>
  <si>
    <t>竣工文件</t>
  </si>
  <si>
    <t>103</t>
  </si>
  <si>
    <t>临时工程与设施</t>
  </si>
  <si>
    <t>104</t>
  </si>
  <si>
    <t>202</t>
  </si>
  <si>
    <t>场地清理</t>
  </si>
  <si>
    <t>铣刨旧路面</t>
  </si>
  <si>
    <t>202-6</t>
  </si>
  <si>
    <t>304</t>
  </si>
  <si>
    <t>水泥稳定土底基层、基层</t>
  </si>
  <si>
    <t>304-4</t>
  </si>
  <si>
    <t>水泥稳定碎石基层</t>
  </si>
  <si>
    <t>水泥稳定碎石  18cm</t>
  </si>
  <si>
    <t>308</t>
  </si>
  <si>
    <t>透层和黏层</t>
  </si>
  <si>
    <t>黏层</t>
  </si>
  <si>
    <t>308-3</t>
  </si>
  <si>
    <t>309</t>
  </si>
  <si>
    <t>热拌沥青混合料面层</t>
  </si>
  <si>
    <t>ZAC-25C  7cm</t>
  </si>
  <si>
    <t>313</t>
  </si>
  <si>
    <t>路肩培土、中央分隔带回填土、土路肩加固及路缘石</t>
  </si>
  <si>
    <t>313-5</t>
  </si>
  <si>
    <t>混凝土预制块路缘石</t>
  </si>
  <si>
    <t>415</t>
  </si>
  <si>
    <t>桥面铺装</t>
  </si>
  <si>
    <t>415-3</t>
  </si>
  <si>
    <t>防水层</t>
  </si>
  <si>
    <t>已包含在清单合计中的安全生产费（投标控制价的1.5%）</t>
  </si>
  <si>
    <t>临时道路修建、养护与拆除(包括原道路的养护费和水利部门等配合协调费及交通导改)</t>
  </si>
  <si>
    <t>通州区孔兴路大修工程第1标段</t>
  </si>
  <si>
    <t>路面沥青混合料旧料回收</t>
  </si>
  <si>
    <t>202-7</t>
  </si>
  <si>
    <t>项</t>
  </si>
  <si>
    <t>改性乳化沥青粘层（0.6L/m2）</t>
  </si>
  <si>
    <t>灌缝</t>
  </si>
  <si>
    <t>ZAC-16C 5cm</t>
  </si>
  <si>
    <t>309-4</t>
  </si>
  <si>
    <t>泡沫沥青混合料</t>
  </si>
  <si>
    <t>泡沫沥青就地冷再生 14cm</t>
  </si>
  <si>
    <t>313-1</t>
  </si>
  <si>
    <t>路肩培土</t>
  </si>
  <si>
    <t>混凝土路缘石 10*20*49.5cm</t>
  </si>
  <si>
    <t>重新安装旧路缘石 10*20*49.5cm</t>
  </si>
  <si>
    <t>313-6</t>
  </si>
  <si>
    <t>硬化路肩</t>
  </si>
  <si>
    <t>M7.5浆砌鹅卵石硬化路肩 20cm</t>
  </si>
  <si>
    <t>314</t>
  </si>
  <si>
    <t>路面及中央分隔带排水</t>
  </si>
  <si>
    <t>314-8</t>
  </si>
  <si>
    <t>检查井加固</t>
  </si>
  <si>
    <t>座</t>
  </si>
  <si>
    <t>橡胶沥青防水粘结层</t>
  </si>
  <si>
    <t>拆除并恢复压电膜及感应线圈</t>
  </si>
  <si>
    <t>铣刨旧路面层</t>
  </si>
  <si>
    <t>铣刨旧路基层</t>
  </si>
  <si>
    <t>使用8年以上</t>
  </si>
  <si>
    <t>拆除旧构筑物（旧路缘石）</t>
  </si>
  <si>
    <t>路肩培土 5cm</t>
  </si>
  <si>
    <t>边坡整修 50cm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</si>
</sst>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indexed="10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sz val="11.5"/>
      <color indexed="8"/>
      <name val="Cambria"/>
      <family val="0"/>
    </font>
    <font>
      <sz val="11.5"/>
      <color indexed="8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8" fontId="48" fillId="0" borderId="0" xfId="0" applyNumberFormat="1" applyFont="1" applyAlignment="1">
      <alignment horizontal="center" vertical="center" shrinkToFit="1"/>
    </xf>
    <xf numFmtId="178" fontId="49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48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176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53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56" applyFont="1" applyFill="1" applyBorder="1" applyAlignment="1">
      <alignment horizontal="center" vertical="center" wrapText="1"/>
      <protection/>
    </xf>
    <xf numFmtId="0" fontId="11" fillId="32" borderId="10" xfId="56" applyFont="1" applyFill="1" applyBorder="1" applyAlignment="1">
      <alignment horizontal="left" vertical="center" wrapText="1"/>
      <protection/>
    </xf>
    <xf numFmtId="0" fontId="11" fillId="32" borderId="10" xfId="56" applyFont="1" applyFill="1" applyBorder="1" applyAlignment="1">
      <alignment horizontal="right" vertical="center" wrapText="1"/>
      <protection/>
    </xf>
    <xf numFmtId="177" fontId="11" fillId="32" borderId="10" xfId="56" applyNumberFormat="1" applyFont="1" applyFill="1" applyBorder="1" applyAlignment="1">
      <alignment horizontal="center" vertical="center" wrapText="1"/>
      <protection/>
    </xf>
    <xf numFmtId="0" fontId="54" fillId="32" borderId="10" xfId="47" applyFont="1" applyFill="1" applyBorder="1" applyAlignment="1" applyProtection="1">
      <alignment horizontal="center" vertical="center" wrapText="1"/>
      <protection/>
    </xf>
    <xf numFmtId="0" fontId="54" fillId="32" borderId="10" xfId="47" applyFont="1" applyFill="1" applyBorder="1" applyAlignment="1" applyProtection="1">
      <alignment horizontal="left" vertical="center" wrapText="1"/>
      <protection/>
    </xf>
    <xf numFmtId="177" fontId="54" fillId="32" borderId="10" xfId="47" applyNumberFormat="1" applyFont="1" applyFill="1" applyBorder="1" applyAlignment="1" applyProtection="1">
      <alignment horizontal="right" vertical="center" wrapText="1"/>
      <protection/>
    </xf>
    <xf numFmtId="184" fontId="54" fillId="32" borderId="10" xfId="47" applyNumberFormat="1" applyFont="1" applyFill="1" applyBorder="1" applyAlignment="1" applyProtection="1">
      <alignment horizontal="right" vertical="center" wrapText="1"/>
      <protection/>
    </xf>
    <xf numFmtId="178" fontId="54" fillId="32" borderId="10" xfId="47" applyNumberFormat="1" applyFont="1" applyFill="1" applyBorder="1" applyAlignment="1" applyProtection="1">
      <alignment horizontal="center" vertical="center" wrapText="1"/>
      <protection/>
    </xf>
    <xf numFmtId="0" fontId="54" fillId="32" borderId="12" xfId="49" applyFont="1" applyFill="1" applyBorder="1" applyAlignment="1" applyProtection="1">
      <alignment horizontal="center" vertical="center" wrapText="1"/>
      <protection/>
    </xf>
    <xf numFmtId="0" fontId="54" fillId="32" borderId="13" xfId="49" applyFont="1" applyFill="1" applyBorder="1" applyAlignment="1" applyProtection="1">
      <alignment horizontal="left" vertical="center" wrapText="1"/>
      <protection/>
    </xf>
    <xf numFmtId="0" fontId="54" fillId="32" borderId="13" xfId="49" applyFont="1" applyFill="1" applyBorder="1" applyAlignment="1" applyProtection="1">
      <alignment horizontal="center" vertical="center" wrapText="1"/>
      <protection/>
    </xf>
    <xf numFmtId="177" fontId="54" fillId="32" borderId="13" xfId="49" applyNumberFormat="1" applyFont="1" applyFill="1" applyBorder="1" applyAlignment="1" applyProtection="1">
      <alignment horizontal="right" vertical="center" wrapText="1"/>
      <protection/>
    </xf>
    <xf numFmtId="178" fontId="54" fillId="32" borderId="13" xfId="49" applyNumberFormat="1" applyFont="1" applyFill="1" applyBorder="1" applyAlignment="1" applyProtection="1">
      <alignment horizontal="center" vertical="center" wrapText="1"/>
      <protection/>
    </xf>
    <xf numFmtId="176" fontId="54" fillId="32" borderId="13" xfId="49" applyNumberFormat="1" applyFont="1" applyFill="1" applyBorder="1" applyAlignment="1" applyProtection="1">
      <alignment horizontal="center" vertical="center" wrapText="1"/>
      <protection/>
    </xf>
    <xf numFmtId="0" fontId="11" fillId="32" borderId="10" xfId="52" applyFont="1" applyFill="1" applyBorder="1" applyAlignment="1" applyProtection="1">
      <alignment horizontal="center" vertical="center" wrapText="1"/>
      <protection/>
    </xf>
    <xf numFmtId="0" fontId="11" fillId="32" borderId="10" xfId="52" applyFont="1" applyFill="1" applyBorder="1" applyAlignment="1" applyProtection="1">
      <alignment horizontal="left" vertical="center" wrapText="1"/>
      <protection/>
    </xf>
    <xf numFmtId="177" fontId="11" fillId="32" borderId="10" xfId="52" applyNumberFormat="1" applyFont="1" applyFill="1" applyBorder="1" applyAlignment="1" applyProtection="1">
      <alignment horizontal="right" vertical="center" wrapText="1"/>
      <protection/>
    </xf>
    <xf numFmtId="178" fontId="11" fillId="32" borderId="10" xfId="52" applyNumberFormat="1" applyFont="1" applyFill="1" applyBorder="1" applyAlignment="1" applyProtection="1">
      <alignment horizontal="center" vertical="center" wrapText="1"/>
      <protection/>
    </xf>
    <xf numFmtId="176" fontId="11" fillId="32" borderId="10" xfId="52" applyNumberFormat="1" applyFont="1" applyFill="1" applyBorder="1" applyAlignment="1" applyProtection="1">
      <alignment horizontal="center" vertical="center" wrapText="1"/>
      <protection/>
    </xf>
    <xf numFmtId="176" fontId="55" fillId="0" borderId="10" xfId="0" applyNumberFormat="1" applyFont="1" applyBorder="1" applyAlignment="1">
      <alignment horizontal="center" vertical="center" shrinkToFit="1"/>
    </xf>
    <xf numFmtId="176" fontId="55" fillId="32" borderId="13" xfId="53" applyNumberFormat="1" applyFont="1" applyFill="1" applyBorder="1" applyAlignment="1" applyProtection="1">
      <alignment horizontal="center" vertical="center" shrinkToFit="1"/>
      <protection/>
    </xf>
    <xf numFmtId="178" fontId="54" fillId="32" borderId="13" xfId="49" applyNumberFormat="1" applyFont="1" applyFill="1" applyBorder="1" applyAlignment="1" applyProtection="1">
      <alignment horizontal="center" vertical="center" shrinkToFit="1"/>
      <protection/>
    </xf>
    <xf numFmtId="178" fontId="11" fillId="32" borderId="10" xfId="52" applyNumberFormat="1" applyFont="1" applyFill="1" applyBorder="1" applyAlignment="1" applyProtection="1">
      <alignment horizontal="center" vertical="center" shrinkToFit="1"/>
      <protection/>
    </xf>
    <xf numFmtId="178" fontId="54" fillId="32" borderId="10" xfId="47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6" fillId="0" borderId="15" xfId="0" applyNumberFormat="1" applyFont="1" applyBorder="1" applyAlignment="1" applyProtection="1">
      <alignment horizontal="center" vertical="center" shrinkToFit="1"/>
      <protection hidden="1"/>
    </xf>
    <xf numFmtId="176" fontId="56" fillId="0" borderId="16" xfId="0" applyNumberFormat="1" applyFont="1" applyBorder="1" applyAlignment="1" applyProtection="1">
      <alignment horizontal="center" vertical="center" shrinkToFit="1"/>
      <protection hidden="1"/>
    </xf>
    <xf numFmtId="178" fontId="57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hidden="1"/>
    </xf>
    <xf numFmtId="178" fontId="48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shrinkToFit="1"/>
    </xf>
    <xf numFmtId="178" fontId="57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176" fontId="58" fillId="0" borderId="10" xfId="0" applyNumberFormat="1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57" t="s">
        <v>0</v>
      </c>
      <c r="B1" s="57"/>
      <c r="C1" s="57"/>
      <c r="D1" s="57"/>
      <c r="E1" s="57"/>
      <c r="F1" s="57"/>
    </row>
    <row r="2" spans="1:6" ht="33" customHeight="1">
      <c r="A2" t="s">
        <v>1</v>
      </c>
      <c r="B2" s="58" t="s">
        <v>92</v>
      </c>
      <c r="C2" s="58"/>
      <c r="D2" s="58"/>
      <c r="E2" s="59" t="s">
        <v>2</v>
      </c>
      <c r="F2" s="59"/>
    </row>
    <row r="3" spans="1:6" s="19" customFormat="1" ht="30" customHeight="1">
      <c r="A3" s="60" t="s">
        <v>3</v>
      </c>
      <c r="B3" s="60"/>
      <c r="C3" s="60"/>
      <c r="D3" s="60"/>
      <c r="E3" s="60"/>
      <c r="F3" s="60"/>
    </row>
    <row r="4" spans="1:6" ht="30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s="20" customFormat="1" ht="30" customHeight="1">
      <c r="A5" s="32" t="s">
        <v>60</v>
      </c>
      <c r="B5" s="33" t="s">
        <v>61</v>
      </c>
      <c r="C5" s="32" t="s">
        <v>23</v>
      </c>
      <c r="D5" s="34" t="s">
        <v>23</v>
      </c>
      <c r="E5" s="52"/>
      <c r="F5" s="27"/>
    </row>
    <row r="6" spans="1:6" s="20" customFormat="1" ht="30" customHeight="1">
      <c r="A6" s="32" t="s">
        <v>10</v>
      </c>
      <c r="B6" s="33" t="s">
        <v>62</v>
      </c>
      <c r="C6" s="32" t="s">
        <v>11</v>
      </c>
      <c r="D6" s="32">
        <v>1</v>
      </c>
      <c r="E6" s="53"/>
      <c r="F6" s="27">
        <f aca="true" t="shared" si="0" ref="F6:F12">ROUND(D6*E6,0)</f>
        <v>0</v>
      </c>
    </row>
    <row r="7" spans="1:6" s="20" customFormat="1" ht="30" customHeight="1">
      <c r="A7" s="32" t="s">
        <v>12</v>
      </c>
      <c r="B7" s="33" t="s">
        <v>13</v>
      </c>
      <c r="C7" s="32" t="s">
        <v>11</v>
      </c>
      <c r="D7" s="32">
        <v>1</v>
      </c>
      <c r="E7" s="53"/>
      <c r="F7" s="27">
        <f t="shared" si="0"/>
        <v>0</v>
      </c>
    </row>
    <row r="8" spans="1:6" s="20" customFormat="1" ht="30" customHeight="1">
      <c r="A8" s="32" t="s">
        <v>14</v>
      </c>
      <c r="B8" s="33" t="s">
        <v>15</v>
      </c>
      <c r="C8" s="32" t="s">
        <v>11</v>
      </c>
      <c r="D8" s="32">
        <v>1</v>
      </c>
      <c r="E8" s="53"/>
      <c r="F8" s="27">
        <f>ROUND(D8*E8,0)</f>
        <v>0</v>
      </c>
    </row>
    <row r="9" spans="1:6" s="20" customFormat="1" ht="30" customHeight="1">
      <c r="A9" s="32" t="s">
        <v>63</v>
      </c>
      <c r="B9" s="33" t="s">
        <v>64</v>
      </c>
      <c r="C9" s="32" t="s">
        <v>23</v>
      </c>
      <c r="D9" s="35"/>
      <c r="E9" s="53"/>
      <c r="F9" s="27"/>
    </row>
    <row r="10" spans="1:6" s="20" customFormat="1" ht="40.5">
      <c r="A10" s="32" t="s">
        <v>16</v>
      </c>
      <c r="B10" s="33" t="s">
        <v>91</v>
      </c>
      <c r="C10" s="32" t="s">
        <v>11</v>
      </c>
      <c r="D10" s="32">
        <v>1</v>
      </c>
      <c r="E10" s="53"/>
      <c r="F10" s="27">
        <f>ROUND(D10*E10,0)</f>
        <v>0</v>
      </c>
    </row>
    <row r="11" spans="1:6" s="20" customFormat="1" ht="30" customHeight="1">
      <c r="A11" s="32" t="s">
        <v>65</v>
      </c>
      <c r="B11" s="33" t="s">
        <v>18</v>
      </c>
      <c r="C11" s="32" t="s">
        <v>23</v>
      </c>
      <c r="D11" s="35"/>
      <c r="E11" s="53"/>
      <c r="F11" s="27"/>
    </row>
    <row r="12" spans="1:6" s="20" customFormat="1" ht="30" customHeight="1">
      <c r="A12" s="32" t="s">
        <v>17</v>
      </c>
      <c r="B12" s="33" t="s">
        <v>18</v>
      </c>
      <c r="C12" s="32" t="s">
        <v>11</v>
      </c>
      <c r="D12" s="32">
        <v>1</v>
      </c>
      <c r="E12" s="53"/>
      <c r="F12" s="27">
        <f t="shared" si="0"/>
        <v>0</v>
      </c>
    </row>
    <row r="13" spans="1:14" ht="30" customHeight="1">
      <c r="A13" s="61" t="s">
        <v>19</v>
      </c>
      <c r="B13" s="61"/>
      <c r="C13" s="61"/>
      <c r="D13" s="62">
        <f>ROUND(SUM(F5:F12),0)</f>
        <v>0</v>
      </c>
      <c r="E13" s="63"/>
      <c r="F13" s="26" t="s">
        <v>20</v>
      </c>
      <c r="G13" s="21"/>
      <c r="H13" s="21"/>
      <c r="I13" s="21"/>
      <c r="J13" s="21"/>
      <c r="K13" s="21"/>
      <c r="L13" s="21"/>
      <c r="M13" s="21"/>
      <c r="N13" s="21"/>
    </row>
    <row r="14" ht="32.25" customHeight="1"/>
    <row r="15" ht="25.5" customHeight="1">
      <c r="A15" s="22"/>
    </row>
  </sheetData>
  <sheetProtection password="DDF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0" customWidth="1"/>
    <col min="2" max="2" width="27.75390625" style="14" customWidth="1"/>
    <col min="3" max="3" width="8.625" style="0" customWidth="1"/>
    <col min="4" max="4" width="11.625" style="15" customWidth="1"/>
    <col min="5" max="6" width="11.625" style="16" customWidth="1"/>
  </cols>
  <sheetData>
    <row r="1" spans="1:6" ht="33.75" customHeight="1">
      <c r="A1" s="57" t="s">
        <v>0</v>
      </c>
      <c r="B1" s="57"/>
      <c r="C1" s="57"/>
      <c r="D1" s="64"/>
      <c r="E1" s="57"/>
      <c r="F1" s="57"/>
    </row>
    <row r="2" spans="1:6" ht="33.75" customHeight="1">
      <c r="A2" t="s">
        <v>1</v>
      </c>
      <c r="B2" s="65" t="str">
        <f>'第100章'!B2</f>
        <v>通州区孔兴路大修工程第1标段</v>
      </c>
      <c r="C2" s="65"/>
      <c r="D2" s="66"/>
      <c r="E2" s="67" t="s">
        <v>21</v>
      </c>
      <c r="F2" s="67"/>
    </row>
    <row r="3" spans="1:6" ht="30" customHeight="1">
      <c r="A3" s="60" t="s">
        <v>22</v>
      </c>
      <c r="B3" s="60"/>
      <c r="C3" s="60"/>
      <c r="D3" s="68"/>
      <c r="E3" s="60"/>
      <c r="F3" s="60"/>
    </row>
    <row r="4" spans="1:6" ht="30" customHeight="1">
      <c r="A4" s="17" t="s">
        <v>4</v>
      </c>
      <c r="B4" s="17" t="s">
        <v>5</v>
      </c>
      <c r="C4" s="17" t="s">
        <v>6</v>
      </c>
      <c r="D4" s="12" t="s">
        <v>7</v>
      </c>
      <c r="E4" s="18" t="s">
        <v>8</v>
      </c>
      <c r="F4" s="18" t="s">
        <v>9</v>
      </c>
    </row>
    <row r="5" spans="1:6" s="13" customFormat="1" ht="30" customHeight="1">
      <c r="A5" s="41" t="s">
        <v>66</v>
      </c>
      <c r="B5" s="42" t="s">
        <v>67</v>
      </c>
      <c r="C5" s="43" t="s">
        <v>23</v>
      </c>
      <c r="D5" s="44"/>
      <c r="E5" s="54"/>
      <c r="F5" s="24"/>
    </row>
    <row r="6" spans="1:6" s="13" customFormat="1" ht="30" customHeight="1">
      <c r="A6" s="41" t="s">
        <v>27</v>
      </c>
      <c r="B6" s="42" t="s">
        <v>28</v>
      </c>
      <c r="C6" s="43" t="s">
        <v>23</v>
      </c>
      <c r="D6" s="44"/>
      <c r="E6" s="54"/>
      <c r="F6" s="24"/>
    </row>
    <row r="7" spans="1:6" s="13" customFormat="1" ht="30" customHeight="1">
      <c r="A7" s="41" t="s">
        <v>24</v>
      </c>
      <c r="B7" s="42" t="s">
        <v>119</v>
      </c>
      <c r="C7" s="43" t="s">
        <v>29</v>
      </c>
      <c r="D7" s="45">
        <v>148</v>
      </c>
      <c r="E7" s="54"/>
      <c r="F7" s="24">
        <f aca="true" t="shared" si="0" ref="F7:F13">ROUND(D7*E7,0)</f>
        <v>0</v>
      </c>
    </row>
    <row r="8" spans="1:6" s="13" customFormat="1" ht="30" customHeight="1">
      <c r="A8" s="41" t="s">
        <v>30</v>
      </c>
      <c r="B8" s="42" t="s">
        <v>68</v>
      </c>
      <c r="C8" s="43" t="s">
        <v>23</v>
      </c>
      <c r="D8" s="45"/>
      <c r="E8" s="54"/>
      <c r="F8" s="24"/>
    </row>
    <row r="9" spans="1:6" s="13" customFormat="1" ht="30" customHeight="1">
      <c r="A9" s="41" t="s">
        <v>24</v>
      </c>
      <c r="B9" s="42" t="s">
        <v>116</v>
      </c>
      <c r="C9" s="43" t="s">
        <v>29</v>
      </c>
      <c r="D9" s="45">
        <v>2109.4</v>
      </c>
      <c r="E9" s="54"/>
      <c r="F9" s="24">
        <f t="shared" si="0"/>
        <v>0</v>
      </c>
    </row>
    <row r="10" spans="1:6" s="13" customFormat="1" ht="30" customHeight="1">
      <c r="A10" s="41" t="s">
        <v>26</v>
      </c>
      <c r="B10" s="42" t="s">
        <v>117</v>
      </c>
      <c r="C10" s="43" t="s">
        <v>29</v>
      </c>
      <c r="D10" s="45">
        <v>2215.5</v>
      </c>
      <c r="E10" s="54"/>
      <c r="F10" s="24">
        <f t="shared" si="0"/>
        <v>0</v>
      </c>
    </row>
    <row r="11" spans="1:6" s="13" customFormat="1" ht="30" customHeight="1">
      <c r="A11" s="41" t="s">
        <v>69</v>
      </c>
      <c r="B11" s="42" t="s">
        <v>93</v>
      </c>
      <c r="C11" s="43" t="s">
        <v>23</v>
      </c>
      <c r="D11" s="45"/>
      <c r="E11" s="54"/>
      <c r="F11" s="24"/>
    </row>
    <row r="12" spans="1:6" s="13" customFormat="1" ht="30" customHeight="1">
      <c r="A12" s="41" t="s">
        <v>24</v>
      </c>
      <c r="B12" s="42" t="s">
        <v>118</v>
      </c>
      <c r="C12" s="43" t="s">
        <v>31</v>
      </c>
      <c r="D12" s="45">
        <v>441</v>
      </c>
      <c r="E12" s="54"/>
      <c r="F12" s="24">
        <f t="shared" si="0"/>
        <v>0</v>
      </c>
    </row>
    <row r="13" spans="1:6" s="13" customFormat="1" ht="30" customHeight="1">
      <c r="A13" s="41" t="s">
        <v>94</v>
      </c>
      <c r="B13" s="42" t="s">
        <v>115</v>
      </c>
      <c r="C13" s="43" t="s">
        <v>95</v>
      </c>
      <c r="D13" s="46">
        <v>1</v>
      </c>
      <c r="E13" s="54"/>
      <c r="F13" s="24">
        <f t="shared" si="0"/>
        <v>0</v>
      </c>
    </row>
    <row r="14" spans="1:6" ht="30" customHeight="1">
      <c r="A14" s="61" t="s">
        <v>33</v>
      </c>
      <c r="B14" s="61"/>
      <c r="C14" s="61"/>
      <c r="D14" s="69">
        <f>ROUND(SUM(F5:F13),0)</f>
        <v>0</v>
      </c>
      <c r="E14" s="70"/>
      <c r="F14" s="25" t="s">
        <v>20</v>
      </c>
    </row>
  </sheetData>
  <sheetProtection password="DDF9" sheet="1"/>
  <protectedRanges>
    <protectedRange sqref="E7 E9:E10 E12 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E7" sqref="E7"/>
    </sheetView>
  </sheetViews>
  <sheetFormatPr defaultColWidth="9.00390625" defaultRowHeight="14.25"/>
  <cols>
    <col min="1" max="1" width="9.125" style="4" customWidth="1"/>
    <col min="2" max="2" width="28.25390625" style="5" customWidth="1"/>
    <col min="3" max="3" width="8.625" style="5" customWidth="1"/>
    <col min="4" max="4" width="11.625" style="11" customWidth="1"/>
    <col min="5" max="6" width="11.625" style="6" customWidth="1"/>
    <col min="7" max="16384" width="9.00390625" style="5" customWidth="1"/>
  </cols>
  <sheetData>
    <row r="1" spans="1:6" ht="33" customHeight="1">
      <c r="A1" s="71" t="s">
        <v>0</v>
      </c>
      <c r="B1" s="71"/>
      <c r="C1" s="71"/>
      <c r="D1" s="64"/>
      <c r="E1" s="71"/>
      <c r="F1" s="71"/>
    </row>
    <row r="2" spans="1:6" ht="33" customHeight="1">
      <c r="A2" s="7" t="s">
        <v>1</v>
      </c>
      <c r="B2" s="72" t="str">
        <f>'第100章'!B2</f>
        <v>通州区孔兴路大修工程第1标段</v>
      </c>
      <c r="C2" s="72"/>
      <c r="D2" s="66"/>
      <c r="E2" s="73" t="s">
        <v>21</v>
      </c>
      <c r="F2" s="73"/>
    </row>
    <row r="3" spans="1:6" ht="30" customHeight="1">
      <c r="A3" s="74" t="s">
        <v>34</v>
      </c>
      <c r="B3" s="74"/>
      <c r="C3" s="74"/>
      <c r="D3" s="68"/>
      <c r="E3" s="74"/>
      <c r="F3" s="74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6" s="20" customFormat="1" ht="30" customHeight="1">
      <c r="A5" s="47" t="s">
        <v>70</v>
      </c>
      <c r="B5" s="48" t="s">
        <v>71</v>
      </c>
      <c r="C5" s="47" t="s">
        <v>23</v>
      </c>
      <c r="D5" s="49"/>
      <c r="E5" s="55"/>
      <c r="F5" s="27"/>
    </row>
    <row r="6" spans="1:6" s="20" customFormat="1" ht="30" customHeight="1">
      <c r="A6" s="47" t="s">
        <v>72</v>
      </c>
      <c r="B6" s="48" t="s">
        <v>73</v>
      </c>
      <c r="C6" s="47" t="s">
        <v>23</v>
      </c>
      <c r="D6" s="49"/>
      <c r="E6" s="55"/>
      <c r="F6" s="27"/>
    </row>
    <row r="7" spans="1:6" s="20" customFormat="1" ht="30" customHeight="1">
      <c r="A7" s="47" t="s">
        <v>24</v>
      </c>
      <c r="B7" s="48" t="s">
        <v>74</v>
      </c>
      <c r="C7" s="47" t="s">
        <v>25</v>
      </c>
      <c r="D7" s="50">
        <v>12075</v>
      </c>
      <c r="E7" s="55"/>
      <c r="F7" s="27">
        <f aca="true" t="shared" si="0" ref="F7:F29">ROUND(D7*E7,0)</f>
        <v>0</v>
      </c>
    </row>
    <row r="8" spans="1:6" s="20" customFormat="1" ht="30" customHeight="1">
      <c r="A8" s="47" t="s">
        <v>75</v>
      </c>
      <c r="B8" s="48" t="s">
        <v>76</v>
      </c>
      <c r="C8" s="47" t="s">
        <v>23</v>
      </c>
      <c r="D8" s="50"/>
      <c r="E8" s="55"/>
      <c r="F8" s="27"/>
    </row>
    <row r="9" spans="1:6" s="20" customFormat="1" ht="30" customHeight="1">
      <c r="A9" s="47" t="s">
        <v>35</v>
      </c>
      <c r="B9" s="48" t="s">
        <v>77</v>
      </c>
      <c r="C9" s="47" t="s">
        <v>23</v>
      </c>
      <c r="D9" s="50"/>
      <c r="E9" s="55"/>
      <c r="F9" s="27"/>
    </row>
    <row r="10" spans="1:6" s="20" customFormat="1" ht="30" customHeight="1">
      <c r="A10" s="47" t="s">
        <v>24</v>
      </c>
      <c r="B10" s="48" t="s">
        <v>96</v>
      </c>
      <c r="C10" s="47" t="s">
        <v>25</v>
      </c>
      <c r="D10" s="50">
        <v>78938</v>
      </c>
      <c r="E10" s="55"/>
      <c r="F10" s="27">
        <f t="shared" si="0"/>
        <v>0</v>
      </c>
    </row>
    <row r="11" spans="1:6" s="20" customFormat="1" ht="30" customHeight="1">
      <c r="A11" s="47" t="s">
        <v>78</v>
      </c>
      <c r="B11" s="48" t="s">
        <v>97</v>
      </c>
      <c r="C11" s="47" t="s">
        <v>32</v>
      </c>
      <c r="D11" s="50">
        <v>2131</v>
      </c>
      <c r="E11" s="55"/>
      <c r="F11" s="27">
        <f t="shared" si="0"/>
        <v>0</v>
      </c>
    </row>
    <row r="12" spans="1:6" s="20" customFormat="1" ht="30" customHeight="1">
      <c r="A12" s="47" t="s">
        <v>79</v>
      </c>
      <c r="B12" s="48" t="s">
        <v>80</v>
      </c>
      <c r="C12" s="47" t="s">
        <v>23</v>
      </c>
      <c r="D12" s="50"/>
      <c r="E12" s="55"/>
      <c r="F12" s="27"/>
    </row>
    <row r="13" spans="1:6" s="20" customFormat="1" ht="30" customHeight="1">
      <c r="A13" s="47" t="s">
        <v>36</v>
      </c>
      <c r="B13" s="48" t="s">
        <v>37</v>
      </c>
      <c r="C13" s="47" t="s">
        <v>23</v>
      </c>
      <c r="D13" s="50"/>
      <c r="E13" s="55"/>
      <c r="F13" s="27"/>
    </row>
    <row r="14" spans="1:6" s="20" customFormat="1" ht="30" customHeight="1">
      <c r="A14" s="47" t="s">
        <v>24</v>
      </c>
      <c r="B14" s="48" t="s">
        <v>98</v>
      </c>
      <c r="C14" s="47" t="s">
        <v>25</v>
      </c>
      <c r="D14" s="50">
        <v>78518</v>
      </c>
      <c r="E14" s="55"/>
      <c r="F14" s="27">
        <f t="shared" si="0"/>
        <v>0</v>
      </c>
    </row>
    <row r="15" spans="1:6" s="20" customFormat="1" ht="30" customHeight="1">
      <c r="A15" s="47" t="s">
        <v>38</v>
      </c>
      <c r="B15" s="48" t="s">
        <v>39</v>
      </c>
      <c r="C15" s="47" t="s">
        <v>23</v>
      </c>
      <c r="D15" s="50"/>
      <c r="E15" s="55"/>
      <c r="F15" s="27"/>
    </row>
    <row r="16" spans="1:6" s="20" customFormat="1" ht="30" customHeight="1">
      <c r="A16" s="47" t="s">
        <v>24</v>
      </c>
      <c r="B16" s="48" t="s">
        <v>81</v>
      </c>
      <c r="C16" s="47" t="s">
        <v>25</v>
      </c>
      <c r="D16" s="50">
        <v>900</v>
      </c>
      <c r="E16" s="55"/>
      <c r="F16" s="27">
        <f t="shared" si="0"/>
        <v>0</v>
      </c>
    </row>
    <row r="17" spans="1:6" s="20" customFormat="1" ht="30" customHeight="1">
      <c r="A17" s="47" t="s">
        <v>99</v>
      </c>
      <c r="B17" s="48" t="s">
        <v>100</v>
      </c>
      <c r="C17" s="47" t="s">
        <v>23</v>
      </c>
      <c r="D17" s="50"/>
      <c r="E17" s="55"/>
      <c r="F17" s="27"/>
    </row>
    <row r="18" spans="1:6" s="20" customFormat="1" ht="30" customHeight="1">
      <c r="A18" s="47" t="s">
        <v>24</v>
      </c>
      <c r="B18" s="48" t="s">
        <v>101</v>
      </c>
      <c r="C18" s="47" t="s">
        <v>25</v>
      </c>
      <c r="D18" s="50">
        <v>35280</v>
      </c>
      <c r="E18" s="55"/>
      <c r="F18" s="27">
        <f t="shared" si="0"/>
        <v>0</v>
      </c>
    </row>
    <row r="19" spans="1:6" s="20" customFormat="1" ht="30" customHeight="1">
      <c r="A19" s="47" t="s">
        <v>82</v>
      </c>
      <c r="B19" s="48" t="s">
        <v>83</v>
      </c>
      <c r="C19" s="47" t="s">
        <v>23</v>
      </c>
      <c r="D19" s="50"/>
      <c r="E19" s="55"/>
      <c r="F19" s="27"/>
    </row>
    <row r="20" spans="1:6" s="20" customFormat="1" ht="30" customHeight="1">
      <c r="A20" s="47" t="s">
        <v>102</v>
      </c>
      <c r="B20" s="48" t="s">
        <v>103</v>
      </c>
      <c r="C20" s="47" t="s">
        <v>23</v>
      </c>
      <c r="D20" s="50"/>
      <c r="E20" s="55"/>
      <c r="F20" s="27"/>
    </row>
    <row r="21" spans="1:6" s="20" customFormat="1" ht="30" customHeight="1">
      <c r="A21" s="47" t="s">
        <v>24</v>
      </c>
      <c r="B21" s="48" t="s">
        <v>120</v>
      </c>
      <c r="C21" s="47" t="s">
        <v>25</v>
      </c>
      <c r="D21" s="50">
        <v>13830</v>
      </c>
      <c r="E21" s="55"/>
      <c r="F21" s="27">
        <f t="shared" si="0"/>
        <v>0</v>
      </c>
    </row>
    <row r="22" spans="1:6" s="20" customFormat="1" ht="30" customHeight="1">
      <c r="A22" s="47" t="s">
        <v>26</v>
      </c>
      <c r="B22" s="48" t="s">
        <v>121</v>
      </c>
      <c r="C22" s="47" t="s">
        <v>25</v>
      </c>
      <c r="D22" s="50">
        <v>3230</v>
      </c>
      <c r="E22" s="55"/>
      <c r="F22" s="27">
        <f t="shared" si="0"/>
        <v>0</v>
      </c>
    </row>
    <row r="23" spans="1:6" s="20" customFormat="1" ht="30" customHeight="1">
      <c r="A23" s="47" t="s">
        <v>84</v>
      </c>
      <c r="B23" s="48" t="s">
        <v>85</v>
      </c>
      <c r="C23" s="47" t="s">
        <v>23</v>
      </c>
      <c r="D23" s="50"/>
      <c r="E23" s="55"/>
      <c r="F23" s="27"/>
    </row>
    <row r="24" spans="1:6" s="20" customFormat="1" ht="30" customHeight="1">
      <c r="A24" s="47" t="s">
        <v>24</v>
      </c>
      <c r="B24" s="48" t="s">
        <v>104</v>
      </c>
      <c r="C24" s="47" t="s">
        <v>32</v>
      </c>
      <c r="D24" s="50">
        <v>7376</v>
      </c>
      <c r="E24" s="55"/>
      <c r="F24" s="27">
        <f t="shared" si="0"/>
        <v>0</v>
      </c>
    </row>
    <row r="25" spans="1:6" s="20" customFormat="1" ht="30" customHeight="1">
      <c r="A25" s="47" t="s">
        <v>26</v>
      </c>
      <c r="B25" s="48" t="s">
        <v>105</v>
      </c>
      <c r="C25" s="47" t="s">
        <v>32</v>
      </c>
      <c r="D25" s="50">
        <v>1844</v>
      </c>
      <c r="E25" s="55"/>
      <c r="F25" s="27">
        <f t="shared" si="0"/>
        <v>0</v>
      </c>
    </row>
    <row r="26" spans="1:6" s="20" customFormat="1" ht="30" customHeight="1">
      <c r="A26" s="47" t="s">
        <v>106</v>
      </c>
      <c r="B26" s="48" t="s">
        <v>107</v>
      </c>
      <c r="C26" s="47" t="s">
        <v>23</v>
      </c>
      <c r="D26" s="50"/>
      <c r="E26" s="55"/>
      <c r="F26" s="27"/>
    </row>
    <row r="27" spans="1:6" s="20" customFormat="1" ht="30" customHeight="1">
      <c r="A27" s="47" t="s">
        <v>24</v>
      </c>
      <c r="B27" s="48" t="s">
        <v>108</v>
      </c>
      <c r="C27" s="47" t="s">
        <v>25</v>
      </c>
      <c r="D27" s="50">
        <v>700</v>
      </c>
      <c r="E27" s="55"/>
      <c r="F27" s="27">
        <f t="shared" si="0"/>
        <v>0</v>
      </c>
    </row>
    <row r="28" spans="1:6" s="20" customFormat="1" ht="30" customHeight="1">
      <c r="A28" s="47" t="s">
        <v>109</v>
      </c>
      <c r="B28" s="48" t="s">
        <v>110</v>
      </c>
      <c r="C28" s="47" t="s">
        <v>23</v>
      </c>
      <c r="D28" s="50"/>
      <c r="E28" s="55"/>
      <c r="F28" s="27"/>
    </row>
    <row r="29" spans="1:6" s="20" customFormat="1" ht="30" customHeight="1">
      <c r="A29" s="47" t="s">
        <v>111</v>
      </c>
      <c r="B29" s="48" t="s">
        <v>112</v>
      </c>
      <c r="C29" s="47" t="s">
        <v>113</v>
      </c>
      <c r="D29" s="51">
        <v>10</v>
      </c>
      <c r="E29" s="55"/>
      <c r="F29" s="27">
        <f t="shared" si="0"/>
        <v>0</v>
      </c>
    </row>
    <row r="30" spans="1:6" ht="30" customHeight="1">
      <c r="A30" s="75" t="s">
        <v>40</v>
      </c>
      <c r="B30" s="75"/>
      <c r="C30" s="75"/>
      <c r="D30" s="69">
        <f>ROUND(SUM(F5:F29),0)</f>
        <v>0</v>
      </c>
      <c r="E30" s="69"/>
      <c r="F30" s="28" t="s">
        <v>20</v>
      </c>
    </row>
  </sheetData>
  <sheetProtection password="DDF9" sheet="1"/>
  <protectedRanges>
    <protectedRange sqref="E7 E10:E11 E14 E16 E18 E21:E22 E24:E25 E27 E29" name="区域1"/>
  </protectedRanges>
  <mergeCells count="6">
    <mergeCell ref="A1:F1"/>
    <mergeCell ref="B2:D2"/>
    <mergeCell ref="E2:F2"/>
    <mergeCell ref="A3:F3"/>
    <mergeCell ref="A30:C30"/>
    <mergeCell ref="D30:E30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4" customWidth="1"/>
    <col min="2" max="2" width="28.00390625" style="5" customWidth="1"/>
    <col min="3" max="3" width="8.625" style="5" customWidth="1"/>
    <col min="4" max="4" width="11.625" style="11" customWidth="1"/>
    <col min="5" max="6" width="11.625" style="6" customWidth="1"/>
    <col min="7" max="7" width="9.00390625" style="5" customWidth="1"/>
    <col min="8" max="8" width="14.625" style="5" customWidth="1"/>
    <col min="9" max="9" width="13.875" style="5" bestFit="1" customWidth="1"/>
    <col min="10" max="16384" width="9.00390625" style="5" customWidth="1"/>
  </cols>
  <sheetData>
    <row r="1" spans="1:6" ht="33" customHeight="1">
      <c r="A1" s="71" t="s">
        <v>0</v>
      </c>
      <c r="B1" s="71"/>
      <c r="C1" s="71"/>
      <c r="D1" s="64"/>
      <c r="E1" s="71"/>
      <c r="F1" s="71"/>
    </row>
    <row r="2" spans="1:6" ht="33" customHeight="1">
      <c r="A2" s="7" t="s">
        <v>1</v>
      </c>
      <c r="B2" s="72" t="str">
        <f>'第100章'!B2</f>
        <v>通州区孔兴路大修工程第1标段</v>
      </c>
      <c r="C2" s="72"/>
      <c r="D2" s="66"/>
      <c r="E2" s="73" t="s">
        <v>21</v>
      </c>
      <c r="F2" s="73"/>
    </row>
    <row r="3" spans="1:6" ht="30" customHeight="1">
      <c r="A3" s="74" t="s">
        <v>41</v>
      </c>
      <c r="B3" s="74"/>
      <c r="C3" s="74"/>
      <c r="D3" s="68"/>
      <c r="E3" s="74"/>
      <c r="F3" s="74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s="20" customFormat="1" ht="30" customHeight="1">
      <c r="A5" s="36" t="s">
        <v>86</v>
      </c>
      <c r="B5" s="37" t="s">
        <v>87</v>
      </c>
      <c r="C5" s="36" t="s">
        <v>23</v>
      </c>
      <c r="D5" s="38"/>
      <c r="E5" s="39"/>
      <c r="F5" s="27"/>
      <c r="H5" s="23"/>
    </row>
    <row r="6" spans="1:8" s="20" customFormat="1" ht="30" customHeight="1">
      <c r="A6" s="36" t="s">
        <v>88</v>
      </c>
      <c r="B6" s="37" t="s">
        <v>89</v>
      </c>
      <c r="C6" s="36" t="s">
        <v>23</v>
      </c>
      <c r="D6" s="38"/>
      <c r="E6" s="39"/>
      <c r="F6" s="27"/>
      <c r="H6" s="23"/>
    </row>
    <row r="7" spans="1:8" s="20" customFormat="1" ht="30" customHeight="1">
      <c r="A7" s="36" t="s">
        <v>24</v>
      </c>
      <c r="B7" s="37" t="s">
        <v>114</v>
      </c>
      <c r="C7" s="36" t="s">
        <v>25</v>
      </c>
      <c r="D7" s="40">
        <v>480</v>
      </c>
      <c r="E7" s="56"/>
      <c r="F7" s="27">
        <f>ROUND(D7*E7,0)</f>
        <v>0</v>
      </c>
      <c r="H7" s="23"/>
    </row>
    <row r="8" spans="1:6" ht="30" customHeight="1">
      <c r="A8" s="75" t="s">
        <v>42</v>
      </c>
      <c r="B8" s="75"/>
      <c r="C8" s="75"/>
      <c r="D8" s="69">
        <f>ROUND(SUM(F5:F7),0)</f>
        <v>0</v>
      </c>
      <c r="E8" s="69"/>
      <c r="F8" s="28" t="s">
        <v>20</v>
      </c>
    </row>
  </sheetData>
  <sheetProtection password="DDF9" sheet="1"/>
  <protectedRanges>
    <protectedRange sqref="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57" t="s">
        <v>43</v>
      </c>
      <c r="B1" s="57"/>
      <c r="C1" s="57"/>
      <c r="D1" s="57"/>
    </row>
    <row r="2" spans="1:4" ht="33" customHeight="1">
      <c r="A2" t="str">
        <f>"工程名称："</f>
        <v>工程名称：</v>
      </c>
      <c r="B2" s="78" t="str">
        <f>'第100章'!B2</f>
        <v>通州区孔兴路大修工程第1标段</v>
      </c>
      <c r="C2" s="78"/>
      <c r="D2" s="1" t="s">
        <v>21</v>
      </c>
    </row>
    <row r="3" spans="1:4" ht="33" customHeight="1">
      <c r="A3" s="2" t="s">
        <v>44</v>
      </c>
      <c r="B3" s="2" t="s">
        <v>45</v>
      </c>
      <c r="C3" s="2" t="s">
        <v>46</v>
      </c>
      <c r="D3" s="3" t="s">
        <v>47</v>
      </c>
    </row>
    <row r="4" spans="1:4" ht="33" customHeight="1">
      <c r="A4" s="29">
        <v>1</v>
      </c>
      <c r="B4" s="29">
        <v>100</v>
      </c>
      <c r="C4" s="29" t="s">
        <v>48</v>
      </c>
      <c r="D4" s="30">
        <f>'第100章'!D13</f>
        <v>0</v>
      </c>
    </row>
    <row r="5" spans="1:4" ht="33" customHeight="1">
      <c r="A5" s="29">
        <v>2</v>
      </c>
      <c r="B5" s="29">
        <v>200</v>
      </c>
      <c r="C5" s="29" t="s">
        <v>49</v>
      </c>
      <c r="D5" s="30">
        <f>'第200章'!D14</f>
        <v>0</v>
      </c>
    </row>
    <row r="6" spans="1:4" ht="33" customHeight="1">
      <c r="A6" s="29">
        <v>3</v>
      </c>
      <c r="B6" s="29">
        <v>300</v>
      </c>
      <c r="C6" s="29" t="s">
        <v>50</v>
      </c>
      <c r="D6" s="30">
        <f>'第300章 '!D30</f>
        <v>0</v>
      </c>
    </row>
    <row r="7" spans="1:4" ht="33" customHeight="1">
      <c r="A7" s="29">
        <v>4</v>
      </c>
      <c r="B7" s="29">
        <v>400</v>
      </c>
      <c r="C7" s="29" t="s">
        <v>51</v>
      </c>
      <c r="D7" s="30">
        <f>'第400章'!D8</f>
        <v>0</v>
      </c>
    </row>
    <row r="8" spans="1:4" ht="33" customHeight="1">
      <c r="A8" s="29">
        <v>5</v>
      </c>
      <c r="B8" s="29">
        <v>500</v>
      </c>
      <c r="C8" s="29" t="s">
        <v>52</v>
      </c>
      <c r="D8" s="30"/>
    </row>
    <row r="9" spans="1:4" ht="33" customHeight="1">
      <c r="A9" s="29">
        <v>6</v>
      </c>
      <c r="B9" s="29">
        <v>600</v>
      </c>
      <c r="C9" s="29" t="s">
        <v>53</v>
      </c>
      <c r="D9" s="30"/>
    </row>
    <row r="10" spans="1:4" ht="33" customHeight="1">
      <c r="A10" s="29">
        <v>7</v>
      </c>
      <c r="B10" s="29">
        <v>700</v>
      </c>
      <c r="C10" s="29" t="s">
        <v>54</v>
      </c>
      <c r="D10" s="30"/>
    </row>
    <row r="11" spans="1:4" ht="33" customHeight="1">
      <c r="A11" s="29">
        <v>8</v>
      </c>
      <c r="B11" s="76" t="s">
        <v>55</v>
      </c>
      <c r="C11" s="76"/>
      <c r="D11" s="31">
        <f>SUM(D4:D10)</f>
        <v>0</v>
      </c>
    </row>
    <row r="12" spans="1:4" ht="33" customHeight="1">
      <c r="A12" s="29">
        <v>9</v>
      </c>
      <c r="B12" s="76" t="s">
        <v>56</v>
      </c>
      <c r="C12" s="76"/>
      <c r="D12" s="31"/>
    </row>
    <row r="13" spans="1:4" ht="33" customHeight="1">
      <c r="A13" s="29">
        <v>10</v>
      </c>
      <c r="B13" s="79" t="s">
        <v>90</v>
      </c>
      <c r="C13" s="76"/>
      <c r="D13" s="31">
        <f>ROUND(11521963*1.5/100,0)</f>
        <v>172829</v>
      </c>
    </row>
    <row r="14" spans="1:4" ht="33" customHeight="1">
      <c r="A14" s="29">
        <v>11</v>
      </c>
      <c r="B14" s="80" t="s">
        <v>59</v>
      </c>
      <c r="C14" s="81"/>
      <c r="D14" s="31">
        <f>ROUND(D11-D12-D13,0)</f>
        <v>-172829</v>
      </c>
    </row>
    <row r="15" spans="1:4" ht="33" customHeight="1">
      <c r="A15" s="29">
        <v>12</v>
      </c>
      <c r="B15" s="76" t="s">
        <v>58</v>
      </c>
      <c r="C15" s="76"/>
      <c r="D15" s="31">
        <f>ROUND(D14*3%,0)</f>
        <v>-5185</v>
      </c>
    </row>
    <row r="16" spans="1:4" ht="33" customHeight="1">
      <c r="A16" s="29">
        <v>13</v>
      </c>
      <c r="B16" s="76" t="s">
        <v>57</v>
      </c>
      <c r="C16" s="76"/>
      <c r="D16" s="31">
        <f>D11+D15</f>
        <v>-5185</v>
      </c>
    </row>
    <row r="17" spans="1:4" ht="30" customHeight="1">
      <c r="A17" s="77"/>
      <c r="B17" s="77"/>
      <c r="C17" s="77"/>
      <c r="D17" s="77"/>
    </row>
  </sheetData>
  <sheetProtection password="DDF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2019-04-01T01:05:19Z</cp:lastPrinted>
  <dcterms:created xsi:type="dcterms:W3CDTF">2008-04-07T07:00:19Z</dcterms:created>
  <dcterms:modified xsi:type="dcterms:W3CDTF">2019-04-01T01:05:27Z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