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<sst xmlns="http://schemas.openxmlformats.org/spreadsheetml/2006/main" count="182" uniqueCount="111">
  <si>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</si>
  <si>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</si>
  <si>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</si>
  <si>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</si>
  <si>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</si>
  <si>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</si>
  <si>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</si>
  <si>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</si>
  <si>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</si>
  <si>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</si>
  <si>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</si>
  <si>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</si>
  <si>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</si>
  <si>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</si>
  <si>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</si>
  <si>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</si>
  <si>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</si>
  <si>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</si>
  <si>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</si>
  <si>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</si>
  <si>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</si>
  <si>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</si>
  <si>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</si>
  <si>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</si>
  <si>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</si>
  <si>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</si>
  <si>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</si>
  <si>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</si>
  <si>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</si>
  <si>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</si>
  <si>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</si>
  <si>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</si>
  <si>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</si>
  <si>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</si>
  <si>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</si>
  <si>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</si>
  <si>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</si>
  <si>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</si>
  <si>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</si>
  <si>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</si>
  <si>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</si>
  <si>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</si>
  <si>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</si>
  <si>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</si>
  <si>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竣工文件</t>
  </si>
  <si>
    <t>施工环保费</t>
  </si>
  <si>
    <t>m3</t>
  </si>
  <si>
    <t>m</t>
  </si>
  <si>
    <t>-b</t>
  </si>
  <si>
    <t>座</t>
  </si>
  <si>
    <t>308-1</t>
  </si>
  <si>
    <t>313-5</t>
  </si>
  <si>
    <t>202-1</t>
  </si>
  <si>
    <t>清理与掘除</t>
  </si>
  <si>
    <t>202-4</t>
  </si>
  <si>
    <t>铣刨路面</t>
  </si>
  <si>
    <t>沥青砼面层</t>
  </si>
  <si>
    <t>旧路粒料基层</t>
  </si>
  <si>
    <t>改性乳化沥青粘层</t>
  </si>
  <si>
    <t>沥青路面裂缝处理</t>
  </si>
  <si>
    <t>309-1</t>
  </si>
  <si>
    <t>细粒式沥青混凝土</t>
  </si>
  <si>
    <t>309-2</t>
  </si>
  <si>
    <t>中粒式沥青混凝土</t>
  </si>
  <si>
    <t>混凝土预制块路缘石</t>
  </si>
  <si>
    <t>-c</t>
  </si>
  <si>
    <t>排水附属构筑物</t>
  </si>
  <si>
    <t>ZAC-20C 5cm</t>
  </si>
  <si>
    <t>313-6</t>
  </si>
  <si>
    <t>步道砖</t>
  </si>
  <si>
    <t>313-7</t>
  </si>
  <si>
    <t>202-5</t>
  </si>
  <si>
    <t>t</t>
  </si>
  <si>
    <t>改性乳化沥青透层（摊撒石屑）</t>
  </si>
  <si>
    <t>308-4</t>
  </si>
  <si>
    <t>314-3</t>
  </si>
  <si>
    <t>检查井加固</t>
  </si>
  <si>
    <t/>
  </si>
  <si>
    <t>102-3</t>
  </si>
  <si>
    <t>临时道路修建、养护与拆除（包括原道路的养护费和交通导改费）、桥梁修建、养护和拆除</t>
  </si>
  <si>
    <t>个</t>
  </si>
  <si>
    <t>305-4</t>
  </si>
  <si>
    <t>石灰粉煤灰稳定碎石(底)基层</t>
  </si>
  <si>
    <t>石灰粉煤灰稳定碎石  16cm</t>
  </si>
  <si>
    <t>石灰粉煤灰稳定碎石  18cm</t>
  </si>
  <si>
    <t>ZAC-13C  4cm</t>
  </si>
  <si>
    <t>ZAC-13C(SBS改性)  4cm</t>
  </si>
  <si>
    <t>ZAC-13C(SBS改性+抗车辙剂)  4cm</t>
  </si>
  <si>
    <t>ZAC-20C(SBS改性) 5cm</t>
  </si>
  <si>
    <t>ZAC-20C(SBS改性+抗车辙剂) 5cm</t>
  </si>
  <si>
    <t>309-3</t>
  </si>
  <si>
    <t>粗粒式沥青混凝土</t>
  </si>
  <si>
    <t>ZAC-25C  7cm</t>
  </si>
  <si>
    <t>310-2</t>
  </si>
  <si>
    <t>封层</t>
  </si>
  <si>
    <t>下封层</t>
  </si>
  <si>
    <t>新建C型砼预制块（19*19*39cm）</t>
  </si>
  <si>
    <t>花岗岩路缘石</t>
  </si>
  <si>
    <t>新建A型花岗岩立缘石（12*35*99.5cm）</t>
  </si>
  <si>
    <t>新建B型花岗岩立缘石（12*30*99.5cm）</t>
  </si>
  <si>
    <t>砼防滑砖（24.5*24.5*5cm）</t>
  </si>
  <si>
    <t>新建雨水口</t>
  </si>
  <si>
    <t>路面灌缝</t>
  </si>
  <si>
    <t>路面拉毛</t>
  </si>
  <si>
    <t>旧路结构拉毛</t>
  </si>
  <si>
    <t>202-6</t>
  </si>
  <si>
    <t>旧路面沥青混合料回收（使用8年以上）</t>
  </si>
  <si>
    <t>NovaChip超薄磨耗层（B型）(玄武岩，与NovaBond改性乳化沥青粘层同步摊铺)  2cm</t>
  </si>
  <si>
    <t>-d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</si>
  <si>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</si>
  <si>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通州区壁富路(K0+000-K7+351.275)预防性养护工程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</si>
</sst>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u val="single"/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indexed="10"/>
      <name val="Calibri"/>
      <family val="0"/>
    </font>
    <font>
      <b/>
      <u val="single"/>
      <sz val="11"/>
      <name val="Cambria"/>
      <family val="0"/>
    </font>
    <font>
      <b/>
      <u val="single"/>
      <sz val="12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0" xfId="0" applyFont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98" fontId="49" fillId="0" borderId="11" xfId="0" applyNumberFormat="1" applyFont="1" applyFill="1" applyBorder="1" applyAlignment="1">
      <alignment horizontal="center" vertical="center" wrapText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184" fontId="50" fillId="0" borderId="12" xfId="0" applyNumberFormat="1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18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184" fontId="50" fillId="0" borderId="11" xfId="0" applyNumberFormat="1" applyFont="1" applyFill="1" applyBorder="1" applyAlignment="1">
      <alignment horizontal="center" vertical="center" wrapText="1"/>
    </xf>
    <xf numFmtId="184" fontId="50" fillId="0" borderId="14" xfId="0" applyNumberFormat="1" applyFont="1" applyFill="1" applyBorder="1" applyAlignment="1">
      <alignment horizontal="center" vertical="center" shrinkToFit="1"/>
    </xf>
    <xf numFmtId="185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185" fontId="49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 applyProtection="1">
      <alignment horizontal="center" vertical="center" shrinkToFit="1"/>
      <protection hidden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185" fontId="6" fillId="0" borderId="16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Alignment="1">
      <alignment horizontal="center" vertical="center"/>
    </xf>
    <xf numFmtId="0" fontId="50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85" fontId="55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/>
    </xf>
    <xf numFmtId="184" fontId="47" fillId="0" borderId="10" xfId="0" applyNumberFormat="1" applyFont="1" applyBorder="1" applyAlignment="1">
      <alignment horizontal="center" vertical="center" shrinkToFit="1"/>
    </xf>
    <xf numFmtId="185" fontId="47" fillId="0" borderId="0" xfId="0" applyNumberFormat="1" applyFont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9.50390625" style="1" customWidth="1"/>
    <col min="2" max="2" width="33.625" style="1" customWidth="1"/>
    <col min="3" max="4" width="7.50390625" style="1" customWidth="1"/>
    <col min="5" max="6" width="13.625" style="1" customWidth="1"/>
    <col min="7" max="16384" width="9.00390625" style="1" customWidth="1"/>
  </cols>
  <sheetData>
    <row r="1" spans="1:6" ht="48" customHeight="1">
      <c r="A1" s="69" t="s">
        <v>0</v>
      </c>
      <c r="B1" s="69"/>
      <c r="C1" s="69"/>
      <c r="D1" s="69"/>
      <c r="E1" s="69"/>
      <c r="F1" s="69"/>
    </row>
    <row r="2" spans="1:5" ht="33" customHeight="1">
      <c r="A2" s="1" t="s">
        <v>18</v>
      </c>
      <c r="B2" s="70" t="s">
        <v>110</v>
      </c>
      <c r="C2" s="71"/>
      <c r="D2" s="71"/>
      <c r="E2" s="1" t="s">
        <v>5</v>
      </c>
    </row>
    <row r="3" spans="1:6" s="26" customFormat="1" ht="38.25" customHeight="1">
      <c r="A3" s="72" t="s">
        <v>41</v>
      </c>
      <c r="B3" s="72"/>
      <c r="C3" s="72"/>
      <c r="D3" s="72"/>
      <c r="E3" s="72"/>
      <c r="F3" s="72"/>
    </row>
    <row r="4" spans="1:6" ht="32.25" customHeight="1">
      <c r="A4" s="3" t="s">
        <v>24</v>
      </c>
      <c r="B4" s="3" t="s">
        <v>25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s="44" customFormat="1" ht="37.5" customHeight="1">
      <c r="A5" s="25" t="s">
        <v>26</v>
      </c>
      <c r="B5" s="30" t="s">
        <v>44</v>
      </c>
      <c r="C5" s="25" t="s">
        <v>27</v>
      </c>
      <c r="D5" s="25">
        <v>1</v>
      </c>
      <c r="E5" s="89"/>
      <c r="F5" s="31">
        <f>ROUND(D5*E5,0)</f>
        <v>0</v>
      </c>
    </row>
    <row r="6" spans="1:6" s="44" customFormat="1" ht="37.5" customHeight="1">
      <c r="A6" s="25" t="s">
        <v>31</v>
      </c>
      <c r="B6" s="30" t="s">
        <v>45</v>
      </c>
      <c r="C6" s="25" t="s">
        <v>27</v>
      </c>
      <c r="D6" s="25">
        <v>1</v>
      </c>
      <c r="E6" s="89"/>
      <c r="F6" s="31">
        <f>ROUND(D6*E6,0)</f>
        <v>0</v>
      </c>
    </row>
    <row r="7" spans="1:6" s="44" customFormat="1" ht="37.5" customHeight="1">
      <c r="A7" s="25" t="s">
        <v>78</v>
      </c>
      <c r="B7" s="30" t="s">
        <v>28</v>
      </c>
      <c r="C7" s="25" t="s">
        <v>27</v>
      </c>
      <c r="D7" s="25">
        <v>1</v>
      </c>
      <c r="E7" s="89"/>
      <c r="F7" s="31">
        <f>ROUND(D7*E7,0)</f>
        <v>0</v>
      </c>
    </row>
    <row r="8" spans="1:6" s="44" customFormat="1" ht="53.25" customHeight="1">
      <c r="A8" s="27" t="s">
        <v>40</v>
      </c>
      <c r="B8" s="30" t="s">
        <v>79</v>
      </c>
      <c r="C8" s="27" t="s">
        <v>27</v>
      </c>
      <c r="D8" s="25">
        <v>1</v>
      </c>
      <c r="E8" s="89"/>
      <c r="F8" s="31">
        <f>ROUND(D8*E8,0)</f>
        <v>0</v>
      </c>
    </row>
    <row r="9" spans="1:6" s="44" customFormat="1" ht="37.5" customHeight="1">
      <c r="A9" s="25" t="s">
        <v>29</v>
      </c>
      <c r="B9" s="30" t="s">
        <v>30</v>
      </c>
      <c r="C9" s="25" t="s">
        <v>27</v>
      </c>
      <c r="D9" s="25">
        <v>1</v>
      </c>
      <c r="E9" s="89"/>
      <c r="F9" s="31">
        <f>ROUND(D9*E9,0)</f>
        <v>0</v>
      </c>
    </row>
    <row r="10" spans="1:14" s="48" customFormat="1" ht="45.75" customHeight="1">
      <c r="A10" s="73" t="s">
        <v>21</v>
      </c>
      <c r="B10" s="73"/>
      <c r="C10" s="73"/>
      <c r="D10" s="88">
        <f>ROUND(SUM(F5:F9),0)</f>
        <v>0</v>
      </c>
      <c r="E10" s="88"/>
      <c r="F10" s="46" t="s">
        <v>19</v>
      </c>
      <c r="G10" s="47"/>
      <c r="H10" s="47"/>
      <c r="I10" s="47"/>
      <c r="J10" s="47"/>
      <c r="K10" s="47"/>
      <c r="L10" s="47"/>
      <c r="M10" s="47"/>
      <c r="N10" s="47"/>
    </row>
    <row r="11" ht="32.25" customHeight="1"/>
    <row r="12" ht="25.5" customHeight="1">
      <c r="A12" s="7"/>
    </row>
  </sheetData>
  <sheetProtection password="D7B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35433070866141736" top="0.7480314960629921" bottom="1.3385826771653544" header="0.31496062992125984" footer="3.740157480314960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4" sqref="F4"/>
    </sheetView>
  </sheetViews>
  <sheetFormatPr defaultColWidth="9.00390625" defaultRowHeight="14.25"/>
  <cols>
    <col min="1" max="1" width="10.00390625" style="1" customWidth="1"/>
    <col min="2" max="2" width="29.25390625" style="8" customWidth="1"/>
    <col min="3" max="3" width="8.25390625" style="1" customWidth="1"/>
    <col min="4" max="4" width="11.375" style="9" customWidth="1"/>
    <col min="5" max="5" width="10.625" style="10" customWidth="1"/>
    <col min="6" max="6" width="14.625" style="10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69" t="s">
        <v>0</v>
      </c>
      <c r="B1" s="69"/>
      <c r="C1" s="69"/>
      <c r="D1" s="69"/>
      <c r="E1" s="69"/>
      <c r="F1" s="69"/>
    </row>
    <row r="2" spans="1:6" ht="33.75" customHeight="1">
      <c r="A2" s="2" t="s">
        <v>18</v>
      </c>
      <c r="B2" s="75" t="str">
        <f>'第100章'!B2</f>
        <v>通州区壁富路(K0+000-K7+351.275)预防性养护工程</v>
      </c>
      <c r="C2" s="75"/>
      <c r="D2" s="75"/>
      <c r="E2" s="76" t="s">
        <v>6</v>
      </c>
      <c r="F2" s="76"/>
    </row>
    <row r="3" spans="1:6" ht="38.25" customHeight="1">
      <c r="A3" s="72" t="s">
        <v>42</v>
      </c>
      <c r="B3" s="72"/>
      <c r="C3" s="72"/>
      <c r="D3" s="72"/>
      <c r="E3" s="72"/>
      <c r="F3" s="72"/>
    </row>
    <row r="4" spans="1:6" ht="32.25" customHeight="1">
      <c r="A4" s="3" t="s">
        <v>24</v>
      </c>
      <c r="B4" s="3" t="s">
        <v>25</v>
      </c>
      <c r="C4" s="3" t="s">
        <v>1</v>
      </c>
      <c r="D4" s="4" t="s">
        <v>2</v>
      </c>
      <c r="E4" s="5" t="s">
        <v>3</v>
      </c>
      <c r="F4" s="5" t="s">
        <v>4</v>
      </c>
    </row>
    <row r="5" spans="1:6" s="45" customFormat="1" ht="36.75" customHeight="1">
      <c r="A5" s="57" t="s">
        <v>52</v>
      </c>
      <c r="B5" s="58" t="s">
        <v>53</v>
      </c>
      <c r="C5" s="59" t="s">
        <v>27</v>
      </c>
      <c r="D5" s="60">
        <v>1</v>
      </c>
      <c r="E5" s="6"/>
      <c r="F5" s="31">
        <f>ROUND(D5*E5,0)</f>
        <v>0</v>
      </c>
    </row>
    <row r="6" spans="1:6" s="45" customFormat="1" ht="36.75" customHeight="1">
      <c r="A6" s="61" t="s">
        <v>54</v>
      </c>
      <c r="B6" s="62" t="s">
        <v>55</v>
      </c>
      <c r="C6" s="63" t="s">
        <v>77</v>
      </c>
      <c r="D6" s="64"/>
      <c r="E6" s="6"/>
      <c r="F6" s="31"/>
    </row>
    <row r="7" spans="1:6" s="45" customFormat="1" ht="36.75" customHeight="1">
      <c r="A7" s="61" t="s">
        <v>34</v>
      </c>
      <c r="B7" s="62" t="s">
        <v>56</v>
      </c>
      <c r="C7" s="63" t="s">
        <v>46</v>
      </c>
      <c r="D7" s="64">
        <v>1995.3</v>
      </c>
      <c r="E7" s="6"/>
      <c r="F7" s="31">
        <f aca="true" t="shared" si="0" ref="F6:F11">ROUND(D7*E7,0)</f>
        <v>0</v>
      </c>
    </row>
    <row r="8" spans="1:6" s="45" customFormat="1" ht="36.75" customHeight="1">
      <c r="A8" s="65" t="s">
        <v>48</v>
      </c>
      <c r="B8" s="66" t="s">
        <v>57</v>
      </c>
      <c r="C8" s="67" t="s">
        <v>46</v>
      </c>
      <c r="D8" s="68">
        <v>1939.78</v>
      </c>
      <c r="E8" s="6"/>
      <c r="F8" s="31">
        <f t="shared" si="0"/>
        <v>0</v>
      </c>
    </row>
    <row r="9" spans="1:6" s="45" customFormat="1" ht="36.75" customHeight="1">
      <c r="A9" s="61" t="s">
        <v>71</v>
      </c>
      <c r="B9" s="62" t="s">
        <v>103</v>
      </c>
      <c r="C9" s="63" t="s">
        <v>77</v>
      </c>
      <c r="D9" s="64"/>
      <c r="E9" s="6"/>
      <c r="F9" s="31"/>
    </row>
    <row r="10" spans="1:6" s="45" customFormat="1" ht="36.75" customHeight="1">
      <c r="A10" s="61" t="s">
        <v>34</v>
      </c>
      <c r="B10" s="62" t="s">
        <v>104</v>
      </c>
      <c r="C10" s="63" t="s">
        <v>35</v>
      </c>
      <c r="D10" s="64">
        <v>185202.7</v>
      </c>
      <c r="E10" s="6"/>
      <c r="F10" s="31">
        <f t="shared" si="0"/>
        <v>0</v>
      </c>
    </row>
    <row r="11" spans="1:6" s="45" customFormat="1" ht="36.75" customHeight="1">
      <c r="A11" s="61" t="s">
        <v>105</v>
      </c>
      <c r="B11" s="62" t="s">
        <v>106</v>
      </c>
      <c r="C11" s="63" t="s">
        <v>72</v>
      </c>
      <c r="D11" s="64">
        <v>3989.7</v>
      </c>
      <c r="E11" s="6"/>
      <c r="F11" s="31">
        <f t="shared" si="0"/>
        <v>0</v>
      </c>
    </row>
    <row r="12" spans="1:6" s="48" customFormat="1" ht="36" customHeight="1">
      <c r="A12" s="73" t="s">
        <v>37</v>
      </c>
      <c r="B12" s="73"/>
      <c r="C12" s="73"/>
      <c r="D12" s="74">
        <f>ROUND(SUM(F5:F11),0)</f>
        <v>0</v>
      </c>
      <c r="E12" s="74"/>
      <c r="F12" s="49" t="s">
        <v>19</v>
      </c>
    </row>
  </sheetData>
  <sheetProtection password="D7B9" sheet="1"/>
  <protectedRanges>
    <protectedRange sqref="E5 E7:E8 E10:E11" name="区域1"/>
  </protectedRanges>
  <mergeCells count="6">
    <mergeCell ref="A12:C12"/>
    <mergeCell ref="D12:E12"/>
    <mergeCell ref="A1:F1"/>
    <mergeCell ref="B2:D2"/>
    <mergeCell ref="E2:F2"/>
    <mergeCell ref="A3:F3"/>
  </mergeCells>
  <printOptions horizontalCentered="1"/>
  <pageMargins left="0.71" right="0.48" top="0.7874015748031497" bottom="1.4583333333333333" header="0.5118110236220472" footer="3.3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4" sqref="F4"/>
    </sheetView>
  </sheetViews>
  <sheetFormatPr defaultColWidth="9.00390625" defaultRowHeight="14.25"/>
  <cols>
    <col min="1" max="1" width="11.00390625" style="21" customWidth="1"/>
    <col min="2" max="2" width="27.25390625" style="11" customWidth="1"/>
    <col min="3" max="3" width="6.875" style="11" customWidth="1"/>
    <col min="4" max="4" width="11.75390625" style="22" customWidth="1"/>
    <col min="5" max="5" width="10.625" style="23" customWidth="1"/>
    <col min="6" max="6" width="13.125" style="23" customWidth="1"/>
    <col min="7" max="7" width="9.00390625" style="11" customWidth="1"/>
    <col min="8" max="8" width="14.625" style="11" customWidth="1"/>
    <col min="9" max="9" width="13.875" style="11" bestFit="1" customWidth="1"/>
    <col min="10" max="16384" width="9.00390625" style="11" customWidth="1"/>
  </cols>
  <sheetData>
    <row r="1" spans="1:6" ht="37.5" customHeight="1">
      <c r="A1" s="79" t="s">
        <v>0</v>
      </c>
      <c r="B1" s="79"/>
      <c r="C1" s="79"/>
      <c r="D1" s="79"/>
      <c r="E1" s="79"/>
      <c r="F1" s="79"/>
    </row>
    <row r="2" spans="1:6" ht="30.75" customHeight="1">
      <c r="A2" s="12" t="s">
        <v>18</v>
      </c>
      <c r="B2" s="80" t="str">
        <f>'第100章'!B2</f>
        <v>通州区壁富路(K0+000-K7+351.275)预防性养护工程</v>
      </c>
      <c r="C2" s="80"/>
      <c r="D2" s="80"/>
      <c r="E2" s="81" t="s">
        <v>6</v>
      </c>
      <c r="F2" s="81"/>
    </row>
    <row r="3" spans="1:6" ht="38.25" customHeight="1">
      <c r="A3" s="82" t="s">
        <v>43</v>
      </c>
      <c r="B3" s="82"/>
      <c r="C3" s="82"/>
      <c r="D3" s="82"/>
      <c r="E3" s="82"/>
      <c r="F3" s="82"/>
    </row>
    <row r="4" spans="1:6" ht="32.25" customHeight="1">
      <c r="A4" s="13" t="s">
        <v>24</v>
      </c>
      <c r="B4" s="14" t="s">
        <v>25</v>
      </c>
      <c r="C4" s="14" t="s">
        <v>1</v>
      </c>
      <c r="D4" s="15" t="s">
        <v>2</v>
      </c>
      <c r="E4" s="16" t="s">
        <v>3</v>
      </c>
      <c r="F4" s="16" t="s">
        <v>4</v>
      </c>
    </row>
    <row r="5" spans="1:6" ht="31.5" customHeight="1">
      <c r="A5" s="39" t="s">
        <v>81</v>
      </c>
      <c r="B5" s="40" t="s">
        <v>82</v>
      </c>
      <c r="C5" s="29" t="s">
        <v>77</v>
      </c>
      <c r="D5" s="17"/>
      <c r="E5" s="18"/>
      <c r="F5" s="37"/>
    </row>
    <row r="6" spans="1:6" s="38" customFormat="1" ht="31.5" customHeight="1">
      <c r="A6" s="32" t="s">
        <v>34</v>
      </c>
      <c r="B6" s="33" t="s">
        <v>83</v>
      </c>
      <c r="C6" s="34" t="s">
        <v>35</v>
      </c>
      <c r="D6" s="35">
        <v>8853.9</v>
      </c>
      <c r="E6" s="36"/>
      <c r="F6" s="37">
        <f>ROUND(D6*E6,0)</f>
        <v>0</v>
      </c>
    </row>
    <row r="7" spans="1:6" ht="31.5" customHeight="1">
      <c r="A7" s="39" t="s">
        <v>48</v>
      </c>
      <c r="B7" s="40" t="s">
        <v>84</v>
      </c>
      <c r="C7" s="29" t="s">
        <v>35</v>
      </c>
      <c r="D7" s="28">
        <v>3672.5</v>
      </c>
      <c r="E7" s="18"/>
      <c r="F7" s="37">
        <f>ROUND(D7*E7,0)</f>
        <v>0</v>
      </c>
    </row>
    <row r="8" spans="1:6" ht="31.5" customHeight="1">
      <c r="A8" s="39" t="s">
        <v>50</v>
      </c>
      <c r="B8" s="40" t="s">
        <v>73</v>
      </c>
      <c r="C8" s="29" t="s">
        <v>35</v>
      </c>
      <c r="D8" s="28">
        <v>5763.1</v>
      </c>
      <c r="E8" s="18"/>
      <c r="F8" s="37">
        <f>ROUND(D8*E8,0)</f>
        <v>0</v>
      </c>
    </row>
    <row r="9" spans="1:6" ht="31.5" customHeight="1">
      <c r="A9" s="39" t="s">
        <v>36</v>
      </c>
      <c r="B9" s="40" t="s">
        <v>58</v>
      </c>
      <c r="C9" s="29" t="s">
        <v>35</v>
      </c>
      <c r="D9" s="28">
        <v>31954.9</v>
      </c>
      <c r="E9" s="18"/>
      <c r="F9" s="37">
        <f>ROUND(D9*E9,0)</f>
        <v>0</v>
      </c>
    </row>
    <row r="10" spans="1:6" ht="31.5" customHeight="1">
      <c r="A10" s="39" t="s">
        <v>74</v>
      </c>
      <c r="B10" s="40" t="s">
        <v>59</v>
      </c>
      <c r="C10" s="29" t="s">
        <v>77</v>
      </c>
      <c r="D10" s="28"/>
      <c r="E10" s="18"/>
      <c r="F10" s="37"/>
    </row>
    <row r="11" spans="1:6" ht="31.5" customHeight="1">
      <c r="A11" s="39" t="s">
        <v>34</v>
      </c>
      <c r="B11" s="40" t="s">
        <v>102</v>
      </c>
      <c r="C11" s="29" t="s">
        <v>47</v>
      </c>
      <c r="D11" s="28">
        <v>7804</v>
      </c>
      <c r="E11" s="18"/>
      <c r="F11" s="37">
        <f>ROUND(D11*E11,0)</f>
        <v>0</v>
      </c>
    </row>
    <row r="12" spans="1:6" ht="31.5" customHeight="1">
      <c r="A12" s="39" t="s">
        <v>60</v>
      </c>
      <c r="B12" s="40" t="s">
        <v>61</v>
      </c>
      <c r="C12" s="29" t="s">
        <v>77</v>
      </c>
      <c r="D12" s="28"/>
      <c r="E12" s="18"/>
      <c r="F12" s="37"/>
    </row>
    <row r="13" spans="1:6" ht="48" customHeight="1">
      <c r="A13" s="39" t="s">
        <v>34</v>
      </c>
      <c r="B13" s="40" t="s">
        <v>107</v>
      </c>
      <c r="C13" s="29" t="s">
        <v>35</v>
      </c>
      <c r="D13" s="28">
        <v>185202.7</v>
      </c>
      <c r="E13" s="18"/>
      <c r="F13" s="37">
        <f>ROUND(D13*E13,0)</f>
        <v>0</v>
      </c>
    </row>
    <row r="14" spans="1:6" ht="31.5" customHeight="1">
      <c r="A14" s="39" t="s">
        <v>48</v>
      </c>
      <c r="B14" s="40" t="s">
        <v>85</v>
      </c>
      <c r="C14" s="29" t="s">
        <v>35</v>
      </c>
      <c r="D14" s="28">
        <v>170</v>
      </c>
      <c r="E14" s="18"/>
      <c r="F14" s="37">
        <f>ROUND(D14*E14,0)</f>
        <v>0</v>
      </c>
    </row>
    <row r="15" spans="1:6" ht="31.5" customHeight="1">
      <c r="A15" s="39" t="s">
        <v>65</v>
      </c>
      <c r="B15" s="40" t="s">
        <v>86</v>
      </c>
      <c r="C15" s="29" t="s">
        <v>35</v>
      </c>
      <c r="D15" s="28">
        <v>8152.4</v>
      </c>
      <c r="E15" s="18"/>
      <c r="F15" s="37">
        <f>ROUND(D15*E15,0)</f>
        <v>0</v>
      </c>
    </row>
    <row r="16" spans="1:6" ht="39" customHeight="1">
      <c r="A16" s="39" t="s">
        <v>108</v>
      </c>
      <c r="B16" s="42" t="s">
        <v>87</v>
      </c>
      <c r="C16" s="29" t="s">
        <v>35</v>
      </c>
      <c r="D16" s="28">
        <v>8520</v>
      </c>
      <c r="E16" s="18"/>
      <c r="F16" s="37">
        <f>ROUND(D16*E16,0)</f>
        <v>0</v>
      </c>
    </row>
    <row r="17" spans="1:6" ht="31.5" customHeight="1">
      <c r="A17" s="39" t="s">
        <v>62</v>
      </c>
      <c r="B17" s="40" t="s">
        <v>63</v>
      </c>
      <c r="C17" s="29" t="s">
        <v>77</v>
      </c>
      <c r="D17" s="28"/>
      <c r="E17" s="18"/>
      <c r="F17" s="37"/>
    </row>
    <row r="18" spans="1:6" ht="31.5" customHeight="1">
      <c r="A18" s="39" t="s">
        <v>34</v>
      </c>
      <c r="B18" s="40" t="s">
        <v>67</v>
      </c>
      <c r="C18" s="29" t="s">
        <v>35</v>
      </c>
      <c r="D18" s="28">
        <v>75</v>
      </c>
      <c r="E18" s="18"/>
      <c r="F18" s="37">
        <f>ROUND(D18*E18,0)</f>
        <v>0</v>
      </c>
    </row>
    <row r="19" spans="1:6" ht="31.5" customHeight="1">
      <c r="A19" s="39" t="s">
        <v>48</v>
      </c>
      <c r="B19" s="40" t="s">
        <v>88</v>
      </c>
      <c r="C19" s="29" t="s">
        <v>35</v>
      </c>
      <c r="D19" s="28">
        <v>6592.5</v>
      </c>
      <c r="E19" s="90"/>
      <c r="F19" s="37">
        <f>ROUND(D19*E19,0)</f>
        <v>0</v>
      </c>
    </row>
    <row r="20" spans="1:6" ht="36" customHeight="1">
      <c r="A20" s="39" t="s">
        <v>65</v>
      </c>
      <c r="B20" s="40" t="s">
        <v>89</v>
      </c>
      <c r="C20" s="29" t="s">
        <v>35</v>
      </c>
      <c r="D20" s="28">
        <v>8520</v>
      </c>
      <c r="E20" s="90"/>
      <c r="F20" s="37">
        <f>ROUND(D20*E20,0)</f>
        <v>0</v>
      </c>
    </row>
    <row r="21" spans="1:6" ht="31.5" customHeight="1">
      <c r="A21" s="39" t="s">
        <v>90</v>
      </c>
      <c r="B21" s="40" t="s">
        <v>91</v>
      </c>
      <c r="C21" s="29" t="s">
        <v>77</v>
      </c>
      <c r="D21" s="28"/>
      <c r="E21" s="90"/>
      <c r="F21" s="37"/>
    </row>
    <row r="22" spans="1:6" ht="31.5" customHeight="1">
      <c r="A22" s="39" t="s">
        <v>34</v>
      </c>
      <c r="B22" s="40" t="s">
        <v>92</v>
      </c>
      <c r="C22" s="29" t="s">
        <v>35</v>
      </c>
      <c r="D22" s="28">
        <v>5688.1</v>
      </c>
      <c r="E22" s="90"/>
      <c r="F22" s="37">
        <f>ROUND(D22*E22,0)</f>
        <v>0</v>
      </c>
    </row>
    <row r="23" spans="1:6" ht="31.5" customHeight="1">
      <c r="A23" s="39" t="s">
        <v>93</v>
      </c>
      <c r="B23" s="40" t="s">
        <v>94</v>
      </c>
      <c r="C23" s="29" t="s">
        <v>77</v>
      </c>
      <c r="D23" s="28"/>
      <c r="E23" s="90"/>
      <c r="F23" s="37"/>
    </row>
    <row r="24" spans="1:6" ht="31.5" customHeight="1">
      <c r="A24" s="39" t="s">
        <v>34</v>
      </c>
      <c r="B24" s="40" t="s">
        <v>95</v>
      </c>
      <c r="C24" s="29" t="s">
        <v>35</v>
      </c>
      <c r="D24" s="28">
        <v>5763.1</v>
      </c>
      <c r="E24" s="90"/>
      <c r="F24" s="37">
        <f>ROUND(D24*E24,0)</f>
        <v>0</v>
      </c>
    </row>
    <row r="25" spans="1:6" ht="31.5" customHeight="1">
      <c r="A25" s="39" t="s">
        <v>51</v>
      </c>
      <c r="B25" s="40" t="s">
        <v>64</v>
      </c>
      <c r="C25" s="29" t="s">
        <v>77</v>
      </c>
      <c r="D25" s="28"/>
      <c r="E25" s="90"/>
      <c r="F25" s="37"/>
    </row>
    <row r="26" spans="1:6" ht="33" customHeight="1">
      <c r="A26" s="39" t="s">
        <v>34</v>
      </c>
      <c r="B26" s="40" t="s">
        <v>96</v>
      </c>
      <c r="C26" s="29" t="s">
        <v>47</v>
      </c>
      <c r="D26" s="28">
        <v>750</v>
      </c>
      <c r="E26" s="90"/>
      <c r="F26" s="37">
        <f>ROUND(D26*E26,0)</f>
        <v>0</v>
      </c>
    </row>
    <row r="27" spans="1:6" ht="31.5" customHeight="1">
      <c r="A27" s="39" t="s">
        <v>68</v>
      </c>
      <c r="B27" s="40" t="s">
        <v>97</v>
      </c>
      <c r="C27" s="29" t="s">
        <v>77</v>
      </c>
      <c r="D27" s="28"/>
      <c r="E27" s="90"/>
      <c r="F27" s="37"/>
    </row>
    <row r="28" spans="1:6" ht="33" customHeight="1">
      <c r="A28" s="39" t="s">
        <v>34</v>
      </c>
      <c r="B28" s="40" t="s">
        <v>98</v>
      </c>
      <c r="C28" s="29" t="s">
        <v>47</v>
      </c>
      <c r="D28" s="28">
        <v>1500</v>
      </c>
      <c r="E28" s="19"/>
      <c r="F28" s="37">
        <f>ROUND(D28*E28,0)</f>
        <v>0</v>
      </c>
    </row>
    <row r="29" spans="1:6" ht="33" customHeight="1">
      <c r="A29" s="39" t="s">
        <v>48</v>
      </c>
      <c r="B29" s="40" t="s">
        <v>99</v>
      </c>
      <c r="C29" s="29" t="s">
        <v>47</v>
      </c>
      <c r="D29" s="28">
        <v>1500</v>
      </c>
      <c r="E29" s="19"/>
      <c r="F29" s="37">
        <f>ROUND(D29*E29,0)</f>
        <v>0</v>
      </c>
    </row>
    <row r="30" spans="1:8" ht="31.5" customHeight="1">
      <c r="A30" s="39" t="s">
        <v>70</v>
      </c>
      <c r="B30" s="40" t="s">
        <v>69</v>
      </c>
      <c r="C30" s="29" t="s">
        <v>77</v>
      </c>
      <c r="D30" s="28"/>
      <c r="E30" s="24"/>
      <c r="F30" s="37"/>
      <c r="H30" s="20"/>
    </row>
    <row r="31" spans="1:8" ht="31.5" customHeight="1">
      <c r="A31" s="39" t="s">
        <v>34</v>
      </c>
      <c r="B31" s="40" t="s">
        <v>100</v>
      </c>
      <c r="C31" s="29" t="s">
        <v>35</v>
      </c>
      <c r="D31" s="28">
        <v>4500</v>
      </c>
      <c r="E31" s="24"/>
      <c r="F31" s="37">
        <f>ROUND(D31*E31,0)</f>
        <v>0</v>
      </c>
      <c r="H31" s="20"/>
    </row>
    <row r="32" spans="1:6" ht="31.5" customHeight="1">
      <c r="A32" s="39" t="s">
        <v>75</v>
      </c>
      <c r="B32" s="41" t="s">
        <v>66</v>
      </c>
      <c r="C32" s="29" t="s">
        <v>77</v>
      </c>
      <c r="D32" s="28"/>
      <c r="E32" s="19"/>
      <c r="F32" s="37"/>
    </row>
    <row r="33" spans="1:6" ht="31.5" customHeight="1">
      <c r="A33" s="39" t="s">
        <v>34</v>
      </c>
      <c r="B33" s="42" t="s">
        <v>101</v>
      </c>
      <c r="C33" s="29" t="s">
        <v>80</v>
      </c>
      <c r="D33" s="51">
        <v>5</v>
      </c>
      <c r="E33" s="19"/>
      <c r="F33" s="37">
        <f>ROUND(D33*E33,0)</f>
        <v>0</v>
      </c>
    </row>
    <row r="34" spans="1:6" ht="31.5" customHeight="1">
      <c r="A34" s="39" t="s">
        <v>48</v>
      </c>
      <c r="B34" s="41" t="s">
        <v>76</v>
      </c>
      <c r="C34" s="29" t="s">
        <v>49</v>
      </c>
      <c r="D34" s="51">
        <v>643</v>
      </c>
      <c r="E34" s="19"/>
      <c r="F34" s="37">
        <f>ROUND(D34*E34,0)</f>
        <v>0</v>
      </c>
    </row>
    <row r="35" spans="1:6" s="50" customFormat="1" ht="37.5" customHeight="1">
      <c r="A35" s="77" t="s">
        <v>38</v>
      </c>
      <c r="B35" s="77"/>
      <c r="C35" s="77"/>
      <c r="D35" s="78">
        <f>ROUND(SUM(F6:F34),0)</f>
        <v>0</v>
      </c>
      <c r="E35" s="78"/>
      <c r="F35" s="16" t="s">
        <v>19</v>
      </c>
    </row>
    <row r="36" ht="14.25">
      <c r="E36" s="91"/>
    </row>
  </sheetData>
  <sheetProtection password="D7B9" sheet="1"/>
  <protectedRanges>
    <protectedRange sqref="E6:E9 E11 E13:E16 E18:E20 E22 E24 E26 E28:E29 E31 E33:E34" name="区域1"/>
  </protectedRanges>
  <mergeCells count="6">
    <mergeCell ref="A35:C35"/>
    <mergeCell ref="D35:E35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6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4" sqref="F4"/>
    </sheetView>
  </sheetViews>
  <sheetFormatPr defaultColWidth="9.00390625" defaultRowHeight="14.25"/>
  <cols>
    <col min="1" max="2" width="7.375" style="0" customWidth="1"/>
    <col min="3" max="3" width="47.625" style="0" customWidth="1"/>
    <col min="4" max="4" width="19.875" style="0" customWidth="1"/>
  </cols>
  <sheetData>
    <row r="1" spans="1:4" ht="33" customHeight="1">
      <c r="A1" s="84" t="s">
        <v>7</v>
      </c>
      <c r="B1" s="84"/>
      <c r="C1" s="84"/>
      <c r="D1" s="84"/>
    </row>
    <row r="2" spans="1:5" ht="39" customHeight="1">
      <c r="A2" s="87" t="str">
        <f>"工程名称："&amp;'第100章'!B2</f>
        <v>工程名称：通州区壁富路(K0+000-K7+351.275)预防性养护工程</v>
      </c>
      <c r="B2" s="87"/>
      <c r="C2" s="87"/>
      <c r="D2" s="43" t="s">
        <v>6</v>
      </c>
      <c r="E2" s="43"/>
    </row>
    <row r="3" spans="1:4" s="54" customFormat="1" ht="39" customHeight="1">
      <c r="A3" s="52" t="s">
        <v>8</v>
      </c>
      <c r="B3" s="52" t="s">
        <v>9</v>
      </c>
      <c r="C3" s="52" t="s">
        <v>10</v>
      </c>
      <c r="D3" s="53" t="s">
        <v>20</v>
      </c>
    </row>
    <row r="4" spans="1:4" s="54" customFormat="1" ht="30.75" customHeight="1">
      <c r="A4" s="55">
        <v>1</v>
      </c>
      <c r="B4" s="55">
        <v>100</v>
      </c>
      <c r="C4" s="55" t="s">
        <v>11</v>
      </c>
      <c r="D4" s="56">
        <f>'第100章'!D10</f>
        <v>0</v>
      </c>
    </row>
    <row r="5" spans="1:4" s="54" customFormat="1" ht="30.75" customHeight="1">
      <c r="A5" s="55">
        <v>2</v>
      </c>
      <c r="B5" s="55">
        <v>200</v>
      </c>
      <c r="C5" s="55" t="s">
        <v>12</v>
      </c>
      <c r="D5" s="56">
        <f>'第200章'!D12</f>
        <v>0</v>
      </c>
    </row>
    <row r="6" spans="1:4" s="54" customFormat="1" ht="30.75" customHeight="1">
      <c r="A6" s="55">
        <v>3</v>
      </c>
      <c r="B6" s="55">
        <v>300</v>
      </c>
      <c r="C6" s="55" t="s">
        <v>13</v>
      </c>
      <c r="D6" s="56">
        <f>'第300章 '!D35:E35</f>
        <v>0</v>
      </c>
    </row>
    <row r="7" spans="1:4" s="54" customFormat="1" ht="30.75" customHeight="1">
      <c r="A7" s="55">
        <v>4</v>
      </c>
      <c r="B7" s="55">
        <v>400</v>
      </c>
      <c r="C7" s="55" t="s">
        <v>14</v>
      </c>
      <c r="D7" s="56"/>
    </row>
    <row r="8" spans="1:4" s="54" customFormat="1" ht="30.75" customHeight="1">
      <c r="A8" s="55">
        <v>5</v>
      </c>
      <c r="B8" s="55">
        <v>500</v>
      </c>
      <c r="C8" s="55" t="s">
        <v>15</v>
      </c>
      <c r="D8" s="56"/>
    </row>
    <row r="9" spans="1:4" s="54" customFormat="1" ht="30.75" customHeight="1">
      <c r="A9" s="55">
        <v>6</v>
      </c>
      <c r="B9" s="55">
        <v>600</v>
      </c>
      <c r="C9" s="55" t="s">
        <v>16</v>
      </c>
      <c r="D9" s="56"/>
    </row>
    <row r="10" spans="1:4" s="54" customFormat="1" ht="30.75" customHeight="1">
      <c r="A10" s="55">
        <v>7</v>
      </c>
      <c r="B10" s="55">
        <v>700</v>
      </c>
      <c r="C10" s="55" t="s">
        <v>17</v>
      </c>
      <c r="D10" s="56"/>
    </row>
    <row r="11" spans="1:4" s="54" customFormat="1" ht="35.25" customHeight="1">
      <c r="A11" s="55">
        <v>8</v>
      </c>
      <c r="B11" s="83" t="s">
        <v>22</v>
      </c>
      <c r="C11" s="83"/>
      <c r="D11" s="56">
        <f>SUM(D4:D10)</f>
        <v>0</v>
      </c>
    </row>
    <row r="12" spans="1:4" s="54" customFormat="1" ht="35.25" customHeight="1">
      <c r="A12" s="55">
        <v>9</v>
      </c>
      <c r="B12" s="83" t="s">
        <v>23</v>
      </c>
      <c r="C12" s="83"/>
      <c r="D12" s="56"/>
    </row>
    <row r="13" spans="1:4" s="54" customFormat="1" ht="35.25" customHeight="1">
      <c r="A13" s="55">
        <v>10</v>
      </c>
      <c r="B13" s="83" t="s">
        <v>39</v>
      </c>
      <c r="C13" s="83"/>
      <c r="D13" s="56">
        <f>ROUND((17002965*0.015),0)</f>
        <v>255044</v>
      </c>
    </row>
    <row r="14" spans="1:4" s="54" customFormat="1" ht="35.25" customHeight="1">
      <c r="A14" s="55">
        <v>11</v>
      </c>
      <c r="B14" s="85" t="s">
        <v>32</v>
      </c>
      <c r="C14" s="85"/>
      <c r="D14" s="56">
        <f>ROUND(D11-D12-D13,0)</f>
        <v>-255044</v>
      </c>
    </row>
    <row r="15" spans="1:4" s="54" customFormat="1" ht="35.25" customHeight="1">
      <c r="A15" s="55">
        <v>12</v>
      </c>
      <c r="B15" s="86" t="s">
        <v>109</v>
      </c>
      <c r="C15" s="83"/>
      <c r="D15" s="56">
        <f>ROUND(D14*3%,0)</f>
        <v>-7651</v>
      </c>
    </row>
    <row r="16" spans="1:4" s="54" customFormat="1" ht="35.25" customHeight="1">
      <c r="A16" s="55">
        <v>13</v>
      </c>
      <c r="B16" s="83" t="s">
        <v>33</v>
      </c>
      <c r="C16" s="83"/>
      <c r="D16" s="56">
        <f>D11+D15</f>
        <v>-7651</v>
      </c>
    </row>
  </sheetData>
  <sheetProtection password="D7B9" sheet="1"/>
  <mergeCells count="8"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0.71" header="0.3" footer="2.1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2017-02-17T01:24:56Z</cp:lastPrinted>
  <dcterms:created xsi:type="dcterms:W3CDTF">2008-04-07T07:00:19Z</dcterms:created>
  <dcterms:modified xsi:type="dcterms:W3CDTF">2017-02-17T01:25:09Z</dcterms:modified>
  <cp:category/>
  <cp:version/>
  <cp:contentType/>
  <cp:contentStatus/>
</cp:coreProperties>
</file>