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tabRatio="610" activeTab="0"/>
  </bookViews>
  <sheets>
    <sheet name="第100章" sheetId="1" r:id="rId1"/>
    <sheet name="第200章 " sheetId="2" r:id="rId2"/>
    <sheet name="第300章" sheetId="3" r:id="rId3"/>
    <sheet name="第400章" sheetId="4" r:id="rId4"/>
    <sheet name="汇总表" sheetId="5" r:id="rId5"/>
  </sheets>
  <definedNames>
    <definedName name="_xlnm.Print_Titles" localSheetId="1">'第200章 '!$1:$4</definedName>
    <definedName name="_xlnm.Print_Titles" localSheetId="2">'第300章'!$1:$4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<sst xmlns="http://schemas.openxmlformats.org/spreadsheetml/2006/main" count="251" uniqueCount="143">
  <si>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</si>
  <si>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</si>
  <si>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</si>
  <si>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</si>
  <si>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</si>
  <si>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</si>
  <si>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</si>
  <si>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</si>
  <si>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</si>
  <si>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</si>
  <si>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</si>
  <si>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</si>
  <si>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</si>
  <si>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</si>
  <si>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</si>
  <si>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</si>
  <si>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</si>
  <si>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</si>
  <si>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</si>
  <si>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</si>
  <si>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</si>
  <si>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</si>
  <si>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</si>
  <si>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</si>
  <si>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</si>
  <si>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</si>
  <si>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</si>
  <si>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</si>
  <si>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</si>
  <si>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</si>
  <si>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</si>
  <si>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</si>
  <si>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</si>
  <si>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</si>
  <si>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</si>
  <si>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</si>
  <si>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</si>
  <si>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</si>
  <si>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</si>
  <si>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</si>
  <si>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</si>
  <si>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</si>
  <si>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r>
      <t>清单     第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00章  桥梁、涵洞</t>
    </r>
  </si>
  <si>
    <t>m</t>
  </si>
  <si>
    <t>通州区史村立交桥中修工程</t>
  </si>
  <si>
    <r>
      <t>清单     第2</t>
    </r>
    <r>
      <rPr>
        <b/>
        <sz val="14"/>
        <rFont val="宋体"/>
        <family val="0"/>
      </rPr>
      <t>00章  路基</t>
    </r>
  </si>
  <si>
    <r>
      <t>清单  第</t>
    </r>
    <r>
      <rPr>
        <b/>
        <sz val="11"/>
        <rFont val="宋体"/>
        <family val="0"/>
      </rPr>
      <t>200章 合计   人民币</t>
    </r>
  </si>
  <si>
    <t>202-3</t>
  </si>
  <si>
    <t>拆除结构物</t>
  </si>
  <si>
    <t>拆除现况桥面沥青铺装  厚6cm</t>
  </si>
  <si>
    <t>m2</t>
  </si>
  <si>
    <t>拆除桥面防水层</t>
  </si>
  <si>
    <t>-c</t>
  </si>
  <si>
    <t>拆除现况伸缩缝止水带</t>
  </si>
  <si>
    <t>-d</t>
  </si>
  <si>
    <t>拆除现况人行步道砖</t>
  </si>
  <si>
    <t>-e</t>
  </si>
  <si>
    <t>拆除现况人行步道缘石  15*40cm</t>
  </si>
  <si>
    <t>-f</t>
  </si>
  <si>
    <t>拆除步道内填充砼  厚20cm</t>
  </si>
  <si>
    <t>-g</t>
  </si>
  <si>
    <t>拆除现况砼栏杆</t>
  </si>
  <si>
    <t>-h</t>
  </si>
  <si>
    <t>拆除部分地袱砼</t>
  </si>
  <si>
    <t>m3</t>
  </si>
  <si>
    <t>-i</t>
  </si>
  <si>
    <t>拆除现况防护网  高2m</t>
  </si>
  <si>
    <t>202-4</t>
  </si>
  <si>
    <t>铣刨路面</t>
  </si>
  <si>
    <t>沥青砼面层</t>
  </si>
  <si>
    <t>308-2</t>
  </si>
  <si>
    <t>黏层</t>
  </si>
  <si>
    <t>乳化沥青粘层油</t>
  </si>
  <si>
    <t>309-1</t>
  </si>
  <si>
    <t>细粒式沥青混凝土</t>
  </si>
  <si>
    <t>SMA-13   4cm</t>
  </si>
  <si>
    <t>315-1</t>
  </si>
  <si>
    <t>附属设施恢复</t>
  </si>
  <si>
    <t>面</t>
  </si>
  <si>
    <t>处</t>
  </si>
  <si>
    <r>
      <t>清单     第</t>
    </r>
    <r>
      <rPr>
        <b/>
        <sz val="14"/>
        <rFont val="宋体"/>
        <family val="0"/>
      </rPr>
      <t>300章  路面</t>
    </r>
  </si>
  <si>
    <t>403-4</t>
  </si>
  <si>
    <t>附属结构钢筋</t>
  </si>
  <si>
    <t>植筋（M12化学锚栓，长18cm）</t>
  </si>
  <si>
    <t>套</t>
  </si>
  <si>
    <t>403-5</t>
  </si>
  <si>
    <t>桥面铺装钢筋网</t>
  </si>
  <si>
    <t>局部修补砼铺装内Φ12钢筋网</t>
  </si>
  <si>
    <t>kg</t>
  </si>
  <si>
    <t>403-6</t>
  </si>
  <si>
    <t>栏杆、护网</t>
  </si>
  <si>
    <t>钢栏杆</t>
  </si>
  <si>
    <t>钢护网</t>
  </si>
  <si>
    <t>现浇混凝土附属结构</t>
  </si>
  <si>
    <t>410-7</t>
  </si>
  <si>
    <t>预制混凝土附属结构</t>
  </si>
  <si>
    <t>人行步道砖  10*20*6cm</t>
  </si>
  <si>
    <t>步道缘石 15*31cm</t>
  </si>
  <si>
    <t>410-8</t>
  </si>
  <si>
    <t>上部结构修复</t>
  </si>
  <si>
    <t>裂缝封闭</t>
  </si>
  <si>
    <t>项</t>
  </si>
  <si>
    <t>415-1</t>
  </si>
  <si>
    <t>沥青混凝土桥面铺装</t>
  </si>
  <si>
    <t>SMA-13沥青混凝土  厚5cm</t>
  </si>
  <si>
    <t>415-2</t>
  </si>
  <si>
    <t>水泥混凝土桥面铺装</t>
  </si>
  <si>
    <t>C40快硬早强无收缩砼铺装局部修补  厚10cm</t>
  </si>
  <si>
    <t>415-3</t>
  </si>
  <si>
    <t>防水层</t>
  </si>
  <si>
    <t>高粘改性抗裂防水层</t>
  </si>
  <si>
    <t>SBS防水卷材</t>
  </si>
  <si>
    <t>防水层基底抛丸处理</t>
  </si>
  <si>
    <t>415-4</t>
  </si>
  <si>
    <t>415-5</t>
  </si>
  <si>
    <t>416-7</t>
  </si>
  <si>
    <t>417-2</t>
  </si>
  <si>
    <t>模数式伸缩装置</t>
  </si>
  <si>
    <r>
      <t>清单  第</t>
    </r>
    <r>
      <rPr>
        <b/>
        <sz val="11"/>
        <rFont val="宋体"/>
        <family val="0"/>
      </rPr>
      <t>400章 合计   人民币</t>
    </r>
  </si>
  <si>
    <r>
      <t>清单  第</t>
    </r>
    <r>
      <rPr>
        <b/>
        <sz val="11"/>
        <rFont val="宋体"/>
        <family val="0"/>
      </rPr>
      <t>300章 合计   人民币</t>
    </r>
  </si>
  <si>
    <t>金额</t>
  </si>
  <si>
    <r>
      <t>按上项（11）金额的</t>
    </r>
    <r>
      <rPr>
        <sz val="11"/>
        <rFont val="宋体"/>
        <family val="0"/>
      </rPr>
      <t>3%作为不可预见因素的暂定金额</t>
    </r>
  </si>
  <si>
    <t>临时道路修建、养护与拆除（包括原道路的养护费和交通导改费）、桥梁修建、养护和拆除</t>
  </si>
  <si>
    <t>道路标线恢复（宽15cm实线）</t>
  </si>
  <si>
    <t>桥梁外挂高速标志牌拆除恢复（2*1.5m）</t>
  </si>
  <si>
    <t>桥梁外挂摄像头拆除恢复</t>
  </si>
  <si>
    <t>地袱（含豆石砼、预埋钢板）</t>
  </si>
  <si>
    <t>混凝土修补（聚合物砂浆修补） 均厚3cm</t>
  </si>
  <si>
    <t>主梁悬臂底面限水板</t>
  </si>
  <si>
    <t>单组份聚氨酯密封胶止水条（主梁外悬臂）</t>
  </si>
  <si>
    <t>主梁涂刷外保护剂（含基底清理）</t>
  </si>
  <si>
    <t>箱梁底板打孔（排水孔）</t>
  </si>
  <si>
    <t>箱梁底板PVC排水管（Φ10cm，高25cm）</t>
  </si>
  <si>
    <t>桥外挂篮（或桥下移动支架）</t>
  </si>
  <si>
    <t>410-6</t>
  </si>
  <si>
    <t>新旧混凝土界面胶</t>
  </si>
  <si>
    <t>更换桥面排水钢管（直径15cm，长50cm）</t>
  </si>
  <si>
    <t>盆式支座防锈处理（打磨除锈、涂刷防锈漆）</t>
  </si>
  <si>
    <t>模数式单组伸缩缝止水带</t>
  </si>
  <si>
    <t xml:space="preserve">伸缩缝保护带修补   C50钢纤维砼 </t>
  </si>
  <si>
    <t>202-5</t>
  </si>
  <si>
    <t>旧路面沥青混合料回收（使用8年以下）</t>
  </si>
  <si>
    <t>t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</si>
</sst>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7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/>
    </xf>
    <xf numFmtId="0" fontId="49" fillId="0" borderId="12" xfId="40" applyFont="1" applyFill="1" applyBorder="1" applyAlignment="1">
      <alignment horizontal="center" vertical="center" wrapText="1"/>
      <protection/>
    </xf>
    <xf numFmtId="0" fontId="49" fillId="0" borderId="13" xfId="40" applyFont="1" applyFill="1" applyBorder="1" applyAlignment="1">
      <alignment horizontal="left" vertical="center" wrapText="1"/>
      <protection/>
    </xf>
    <xf numFmtId="0" fontId="49" fillId="0" borderId="13" xfId="40" applyFont="1" applyFill="1" applyBorder="1" applyAlignment="1">
      <alignment horizontal="center" vertical="center" wrapText="1"/>
      <protection/>
    </xf>
    <xf numFmtId="176" fontId="50" fillId="0" borderId="10" xfId="0" applyNumberFormat="1" applyFont="1" applyFill="1" applyBorder="1" applyAlignment="1">
      <alignment horizontal="center" vertical="center" shrinkToFit="1"/>
    </xf>
    <xf numFmtId="177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0" xfId="0" applyFont="1" applyFill="1" applyAlignment="1">
      <alignment vertical="center"/>
    </xf>
    <xf numFmtId="2" fontId="49" fillId="0" borderId="13" xfId="40" applyNumberFormat="1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shrinkToFit="1"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0" xfId="42" applyFont="1" applyFill="1">
      <alignment vertical="center"/>
      <protection/>
    </xf>
    <xf numFmtId="177" fontId="6" fillId="0" borderId="10" xfId="42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shrinkToFit="1"/>
    </xf>
    <xf numFmtId="1" fontId="49" fillId="0" borderId="13" xfId="40" applyNumberFormat="1" applyFont="1" applyFill="1" applyBorder="1" applyAlignment="1">
      <alignment horizontal="center" vertical="center" wrapText="1"/>
      <protection/>
    </xf>
    <xf numFmtId="0" fontId="49" fillId="0" borderId="15" xfId="40" applyFont="1" applyFill="1" applyBorder="1" applyAlignment="1">
      <alignment horizontal="center" vertical="center" wrapText="1"/>
      <protection/>
    </xf>
    <xf numFmtId="0" fontId="49" fillId="0" borderId="16" xfId="40" applyFont="1" applyFill="1" applyBorder="1" applyAlignment="1">
      <alignment horizontal="left" vertical="center" wrapText="1"/>
      <protection/>
    </xf>
    <xf numFmtId="0" fontId="49" fillId="0" borderId="16" xfId="40" applyFont="1" applyFill="1" applyBorder="1" applyAlignment="1">
      <alignment horizontal="center" vertical="center" wrapText="1"/>
      <protection/>
    </xf>
    <xf numFmtId="2" fontId="49" fillId="0" borderId="16" xfId="40" applyNumberFormat="1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left" vertical="center" wrapText="1"/>
      <protection/>
    </xf>
    <xf numFmtId="2" fontId="49" fillId="0" borderId="10" xfId="40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/>
    </xf>
    <xf numFmtId="177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 applyProtection="1">
      <alignment horizontal="left" vertical="center" wrapText="1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6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6" fillId="0" borderId="18" xfId="42" applyFont="1" applyFill="1" applyBorder="1" applyAlignment="1">
      <alignment horizontal="center" vertical="center" wrapText="1"/>
      <protection/>
    </xf>
    <xf numFmtId="0" fontId="6" fillId="0" borderId="19" xfId="42" applyFont="1" applyFill="1" applyBorder="1" applyAlignment="1">
      <alignment horizontal="center" vertical="center" wrapText="1"/>
      <protection/>
    </xf>
    <xf numFmtId="0" fontId="47" fillId="0" borderId="17" xfId="0" applyFont="1" applyFill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8.875" style="6" customWidth="1"/>
    <col min="2" max="2" width="32.25390625" style="6" customWidth="1"/>
    <col min="3" max="3" width="8.00390625" style="6" customWidth="1"/>
    <col min="4" max="4" width="9.125" style="6" customWidth="1"/>
    <col min="5" max="5" width="11.50390625" style="6" customWidth="1"/>
    <col min="6" max="6" width="12.375" style="6" customWidth="1"/>
    <col min="7" max="16384" width="9.00390625" style="6" customWidth="1"/>
  </cols>
  <sheetData>
    <row r="1" spans="1:6" ht="43.5" customHeight="1">
      <c r="A1" s="43" t="s">
        <v>0</v>
      </c>
      <c r="B1" s="43"/>
      <c r="C1" s="43"/>
      <c r="D1" s="43"/>
      <c r="E1" s="43"/>
      <c r="F1" s="43"/>
    </row>
    <row r="2" spans="1:6" ht="38.25" customHeight="1">
      <c r="A2" s="6" t="s">
        <v>18</v>
      </c>
      <c r="B2" s="44" t="s">
        <v>44</v>
      </c>
      <c r="C2" s="44"/>
      <c r="D2" s="44"/>
      <c r="E2" s="48" t="s">
        <v>5</v>
      </c>
      <c r="F2" s="48"/>
    </row>
    <row r="3" spans="1:6" ht="36" customHeight="1">
      <c r="A3" s="45" t="s">
        <v>35</v>
      </c>
      <c r="B3" s="45"/>
      <c r="C3" s="45"/>
      <c r="D3" s="45"/>
      <c r="E3" s="45"/>
      <c r="F3" s="45"/>
    </row>
    <row r="4" spans="1:6" ht="36" customHeight="1">
      <c r="A4" s="9" t="s">
        <v>20</v>
      </c>
      <c r="B4" s="9" t="s">
        <v>21</v>
      </c>
      <c r="C4" s="9" t="s">
        <v>1</v>
      </c>
      <c r="D4" s="9" t="s">
        <v>2</v>
      </c>
      <c r="E4" s="9" t="s">
        <v>3</v>
      </c>
      <c r="F4" s="9" t="s">
        <v>4</v>
      </c>
    </row>
    <row r="5" spans="1:6" s="21" customFormat="1" ht="36" customHeight="1">
      <c r="A5" s="23" t="s">
        <v>22</v>
      </c>
      <c r="B5" s="24" t="s">
        <v>37</v>
      </c>
      <c r="C5" s="25" t="s">
        <v>23</v>
      </c>
      <c r="D5" s="25">
        <v>1</v>
      </c>
      <c r="E5" s="26"/>
      <c r="F5" s="20">
        <f>ROUND(D5*E5,0)</f>
        <v>0</v>
      </c>
    </row>
    <row r="6" spans="1:6" s="21" customFormat="1" ht="36" customHeight="1">
      <c r="A6" s="23" t="s">
        <v>27</v>
      </c>
      <c r="B6" s="24" t="s">
        <v>28</v>
      </c>
      <c r="C6" s="25" t="s">
        <v>23</v>
      </c>
      <c r="D6" s="25">
        <v>1</v>
      </c>
      <c r="E6" s="26"/>
      <c r="F6" s="20">
        <f>ROUND(D6*E6,0)</f>
        <v>0</v>
      </c>
    </row>
    <row r="7" spans="1:6" s="21" customFormat="1" ht="36" customHeight="1">
      <c r="A7" s="23" t="s">
        <v>29</v>
      </c>
      <c r="B7" s="24" t="s">
        <v>24</v>
      </c>
      <c r="C7" s="25" t="s">
        <v>23</v>
      </c>
      <c r="D7" s="25">
        <v>1</v>
      </c>
      <c r="E7" s="26"/>
      <c r="F7" s="20">
        <f>ROUND(D7*E7,0)</f>
        <v>0</v>
      </c>
    </row>
    <row r="8" spans="1:6" s="21" customFormat="1" ht="47.25" customHeight="1">
      <c r="A8" s="23" t="s">
        <v>38</v>
      </c>
      <c r="B8" s="24" t="s">
        <v>122</v>
      </c>
      <c r="C8" s="25" t="s">
        <v>23</v>
      </c>
      <c r="D8" s="25">
        <v>1</v>
      </c>
      <c r="E8" s="26"/>
      <c r="F8" s="20">
        <f>ROUND(D8*E8,0)</f>
        <v>0</v>
      </c>
    </row>
    <row r="9" spans="1:6" s="21" customFormat="1" ht="36" customHeight="1">
      <c r="A9" s="23" t="s">
        <v>25</v>
      </c>
      <c r="B9" s="24" t="s">
        <v>26</v>
      </c>
      <c r="C9" s="25" t="s">
        <v>23</v>
      </c>
      <c r="D9" s="25">
        <v>1</v>
      </c>
      <c r="E9" s="26"/>
      <c r="F9" s="20">
        <f>ROUND(D9*E9,0)</f>
        <v>0</v>
      </c>
    </row>
    <row r="10" spans="1:14" s="33" customFormat="1" ht="44.25" customHeight="1">
      <c r="A10" s="46" t="s">
        <v>36</v>
      </c>
      <c r="B10" s="46"/>
      <c r="C10" s="46"/>
      <c r="D10" s="47">
        <f>ROUND(SUM(F5:F9),0)</f>
        <v>0</v>
      </c>
      <c r="E10" s="47"/>
      <c r="F10" s="31" t="s">
        <v>19</v>
      </c>
      <c r="G10" s="32"/>
      <c r="H10" s="32"/>
      <c r="I10" s="32"/>
      <c r="J10" s="32"/>
      <c r="K10" s="32"/>
      <c r="L10" s="32"/>
      <c r="M10" s="32"/>
      <c r="N10" s="32"/>
    </row>
    <row r="11" ht="32.25" customHeight="1"/>
    <row r="12" ht="25.5" customHeight="1">
      <c r="A12" s="15"/>
    </row>
  </sheetData>
  <sheetProtection password="FA3F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/>
  <pageMargins left="0.7086614173228347" right="0.52" top="0.7480314960629921" bottom="1.3385826771653544" header="0.31496062992125984" footer="4.21259842519685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11.00390625" style="12" customWidth="1"/>
    <col min="2" max="2" width="24.00390625" style="6" customWidth="1"/>
    <col min="3" max="3" width="7.125" style="6" customWidth="1"/>
    <col min="4" max="4" width="11.625" style="13" customWidth="1"/>
    <col min="5" max="5" width="11.375" style="14" customWidth="1"/>
    <col min="6" max="6" width="14.125" style="14" customWidth="1"/>
    <col min="7" max="7" width="9.00390625" style="6" customWidth="1"/>
    <col min="8" max="8" width="45.00390625" style="6" customWidth="1"/>
    <col min="9" max="9" width="13.875" style="6" customWidth="1"/>
    <col min="10" max="16384" width="9.00390625" style="6" customWidth="1"/>
  </cols>
  <sheetData>
    <row r="1" spans="1:6" ht="43.5" customHeight="1">
      <c r="A1" s="43" t="s">
        <v>0</v>
      </c>
      <c r="B1" s="43"/>
      <c r="C1" s="43"/>
      <c r="D1" s="43"/>
      <c r="E1" s="43"/>
      <c r="F1" s="43"/>
    </row>
    <row r="2" spans="1:6" ht="48" customHeight="1">
      <c r="A2" s="7" t="s">
        <v>18</v>
      </c>
      <c r="B2" s="49" t="str">
        <f>'第100章'!B2:D2</f>
        <v>通州区史村立交桥中修工程</v>
      </c>
      <c r="C2" s="49"/>
      <c r="D2" s="49"/>
      <c r="E2" s="50" t="s">
        <v>6</v>
      </c>
      <c r="F2" s="50"/>
    </row>
    <row r="3" spans="1:6" ht="36" customHeight="1">
      <c r="A3" s="45" t="s">
        <v>45</v>
      </c>
      <c r="B3" s="45"/>
      <c r="C3" s="45"/>
      <c r="D3" s="45"/>
      <c r="E3" s="45"/>
      <c r="F3" s="45"/>
    </row>
    <row r="4" spans="1:6" ht="36" customHeight="1">
      <c r="A4" s="8" t="s">
        <v>20</v>
      </c>
      <c r="B4" s="9" t="s">
        <v>21</v>
      </c>
      <c r="C4" s="9" t="s">
        <v>1</v>
      </c>
      <c r="D4" s="10" t="s">
        <v>2</v>
      </c>
      <c r="E4" s="11" t="s">
        <v>3</v>
      </c>
      <c r="F4" s="11" t="s">
        <v>4</v>
      </c>
    </row>
    <row r="5" spans="1:6" s="21" customFormat="1" ht="34.5" customHeight="1">
      <c r="A5" s="16" t="s">
        <v>47</v>
      </c>
      <c r="B5" s="17" t="s">
        <v>48</v>
      </c>
      <c r="C5" s="18" t="s">
        <v>39</v>
      </c>
      <c r="D5" s="22"/>
      <c r="E5" s="19"/>
      <c r="F5" s="20"/>
    </row>
    <row r="6" spans="1:6" s="21" customFormat="1" ht="34.5" customHeight="1">
      <c r="A6" s="16" t="s">
        <v>40</v>
      </c>
      <c r="B6" s="17" t="s">
        <v>49</v>
      </c>
      <c r="C6" s="18" t="s">
        <v>50</v>
      </c>
      <c r="D6" s="22">
        <v>648</v>
      </c>
      <c r="E6" s="19"/>
      <c r="F6" s="20">
        <f>ROUND(D6*E6,0)</f>
        <v>0</v>
      </c>
    </row>
    <row r="7" spans="1:6" s="21" customFormat="1" ht="34.5" customHeight="1">
      <c r="A7" s="16" t="s">
        <v>41</v>
      </c>
      <c r="B7" s="17" t="s">
        <v>51</v>
      </c>
      <c r="C7" s="18" t="s">
        <v>50</v>
      </c>
      <c r="D7" s="22">
        <v>900</v>
      </c>
      <c r="E7" s="19"/>
      <c r="F7" s="20">
        <f aca="true" t="shared" si="0" ref="F7:F14">ROUND(D7*E7,0)</f>
        <v>0</v>
      </c>
    </row>
    <row r="8" spans="1:6" s="21" customFormat="1" ht="34.5" customHeight="1">
      <c r="A8" s="16" t="s">
        <v>52</v>
      </c>
      <c r="B8" s="17" t="s">
        <v>53</v>
      </c>
      <c r="C8" s="18" t="s">
        <v>43</v>
      </c>
      <c r="D8" s="22">
        <v>25</v>
      </c>
      <c r="E8" s="19"/>
      <c r="F8" s="20">
        <f t="shared" si="0"/>
        <v>0</v>
      </c>
    </row>
    <row r="9" spans="1:6" s="21" customFormat="1" ht="34.5" customHeight="1">
      <c r="A9" s="16" t="s">
        <v>54</v>
      </c>
      <c r="B9" s="17" t="s">
        <v>55</v>
      </c>
      <c r="C9" s="18" t="s">
        <v>50</v>
      </c>
      <c r="D9" s="22">
        <v>294</v>
      </c>
      <c r="E9" s="19"/>
      <c r="F9" s="20">
        <f t="shared" si="0"/>
        <v>0</v>
      </c>
    </row>
    <row r="10" spans="1:6" s="21" customFormat="1" ht="34.5" customHeight="1">
      <c r="A10" s="16" t="s">
        <v>56</v>
      </c>
      <c r="B10" s="17" t="s">
        <v>57</v>
      </c>
      <c r="C10" s="18" t="s">
        <v>43</v>
      </c>
      <c r="D10" s="22">
        <v>192</v>
      </c>
      <c r="E10" s="19"/>
      <c r="F10" s="20">
        <f t="shared" si="0"/>
        <v>0</v>
      </c>
    </row>
    <row r="11" spans="1:6" s="21" customFormat="1" ht="34.5" customHeight="1">
      <c r="A11" s="16" t="s">
        <v>58</v>
      </c>
      <c r="B11" s="17" t="s">
        <v>59</v>
      </c>
      <c r="C11" s="18" t="s">
        <v>50</v>
      </c>
      <c r="D11" s="22">
        <v>294</v>
      </c>
      <c r="E11" s="19"/>
      <c r="F11" s="20">
        <f t="shared" si="0"/>
        <v>0</v>
      </c>
    </row>
    <row r="12" spans="1:6" s="21" customFormat="1" ht="34.5" customHeight="1">
      <c r="A12" s="16" t="s">
        <v>60</v>
      </c>
      <c r="B12" s="17" t="s">
        <v>61</v>
      </c>
      <c r="C12" s="18" t="s">
        <v>43</v>
      </c>
      <c r="D12" s="22">
        <v>168</v>
      </c>
      <c r="E12" s="19"/>
      <c r="F12" s="20">
        <f t="shared" si="0"/>
        <v>0</v>
      </c>
    </row>
    <row r="13" spans="1:6" s="21" customFormat="1" ht="34.5" customHeight="1">
      <c r="A13" s="16" t="s">
        <v>62</v>
      </c>
      <c r="B13" s="17" t="s">
        <v>63</v>
      </c>
      <c r="C13" s="18" t="s">
        <v>64</v>
      </c>
      <c r="D13" s="22">
        <v>20.2</v>
      </c>
      <c r="E13" s="19"/>
      <c r="F13" s="20">
        <f t="shared" si="0"/>
        <v>0</v>
      </c>
    </row>
    <row r="14" spans="1:6" s="21" customFormat="1" ht="34.5" customHeight="1">
      <c r="A14" s="16" t="s">
        <v>65</v>
      </c>
      <c r="B14" s="17" t="s">
        <v>66</v>
      </c>
      <c r="C14" s="18" t="s">
        <v>43</v>
      </c>
      <c r="D14" s="22">
        <v>168</v>
      </c>
      <c r="E14" s="19"/>
      <c r="F14" s="20">
        <f t="shared" si="0"/>
        <v>0</v>
      </c>
    </row>
    <row r="15" spans="1:6" s="21" customFormat="1" ht="34.5" customHeight="1">
      <c r="A15" s="16" t="s">
        <v>67</v>
      </c>
      <c r="B15" s="17" t="s">
        <v>68</v>
      </c>
      <c r="C15" s="18" t="s">
        <v>39</v>
      </c>
      <c r="D15" s="22"/>
      <c r="E15" s="19"/>
      <c r="F15" s="20"/>
    </row>
    <row r="16" spans="1:6" s="21" customFormat="1" ht="34.5" customHeight="1">
      <c r="A16" s="36" t="s">
        <v>40</v>
      </c>
      <c r="B16" s="37" t="s">
        <v>69</v>
      </c>
      <c r="C16" s="38" t="s">
        <v>64</v>
      </c>
      <c r="D16" s="39">
        <v>15</v>
      </c>
      <c r="E16" s="19"/>
      <c r="F16" s="20">
        <f>ROUND(D16*E16,0)</f>
        <v>0</v>
      </c>
    </row>
    <row r="17" spans="1:6" s="21" customFormat="1" ht="34.5" customHeight="1">
      <c r="A17" s="40" t="s">
        <v>140</v>
      </c>
      <c r="B17" s="41" t="s">
        <v>141</v>
      </c>
      <c r="C17" s="40" t="s">
        <v>142</v>
      </c>
      <c r="D17" s="42">
        <f>ROUND((35.295),2)</f>
        <v>35.3</v>
      </c>
      <c r="E17" s="19"/>
      <c r="F17" s="20">
        <f>ROUND(D17*E17,0)</f>
        <v>0</v>
      </c>
    </row>
    <row r="18" spans="1:6" s="33" customFormat="1" ht="43.5" customHeight="1">
      <c r="A18" s="46" t="s">
        <v>46</v>
      </c>
      <c r="B18" s="46"/>
      <c r="C18" s="46"/>
      <c r="D18" s="47">
        <f>ROUND(SUM(F6:F17),0)</f>
        <v>0</v>
      </c>
      <c r="E18" s="47"/>
      <c r="F18" s="34" t="s">
        <v>19</v>
      </c>
    </row>
  </sheetData>
  <sheetProtection password="FA3F" sheet="1"/>
  <protectedRanges>
    <protectedRange sqref="E6:E14 E16:E17" name="区域1"/>
  </protectedRanges>
  <mergeCells count="6">
    <mergeCell ref="A1:F1"/>
    <mergeCell ref="B2:D2"/>
    <mergeCell ref="E2:F2"/>
    <mergeCell ref="A3:F3"/>
    <mergeCell ref="A18:C18"/>
    <mergeCell ref="D18:E18"/>
  </mergeCells>
  <printOptions horizontalCentered="1"/>
  <pageMargins left="0.7480314960629921" right="0.7480314960629921" top="0.7874015748031497" bottom="0.56" header="0.5118110236220472" footer="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11.00390625" style="12" customWidth="1"/>
    <col min="2" max="2" width="24.00390625" style="6" customWidth="1"/>
    <col min="3" max="3" width="7.125" style="6" customWidth="1"/>
    <col min="4" max="4" width="11.625" style="13" customWidth="1"/>
    <col min="5" max="5" width="11.375" style="14" customWidth="1"/>
    <col min="6" max="6" width="14.125" style="14" customWidth="1"/>
    <col min="7" max="7" width="9.00390625" style="6" customWidth="1"/>
    <col min="8" max="8" width="45.00390625" style="6" customWidth="1"/>
    <col min="9" max="9" width="13.875" style="6" customWidth="1"/>
    <col min="10" max="16384" width="9.00390625" style="6" customWidth="1"/>
  </cols>
  <sheetData>
    <row r="1" spans="1:6" ht="43.5" customHeight="1">
      <c r="A1" s="43" t="s">
        <v>0</v>
      </c>
      <c r="B1" s="43"/>
      <c r="C1" s="43"/>
      <c r="D1" s="43"/>
      <c r="E1" s="43"/>
      <c r="F1" s="43"/>
    </row>
    <row r="2" spans="1:6" ht="48" customHeight="1">
      <c r="A2" s="7" t="s">
        <v>18</v>
      </c>
      <c r="B2" s="49" t="str">
        <f>'第100章'!B2:D2</f>
        <v>通州区史村立交桥中修工程</v>
      </c>
      <c r="C2" s="49"/>
      <c r="D2" s="49"/>
      <c r="E2" s="50" t="s">
        <v>6</v>
      </c>
      <c r="F2" s="50"/>
    </row>
    <row r="3" spans="1:6" ht="36" customHeight="1">
      <c r="A3" s="45" t="s">
        <v>80</v>
      </c>
      <c r="B3" s="45"/>
      <c r="C3" s="45"/>
      <c r="D3" s="45"/>
      <c r="E3" s="45"/>
      <c r="F3" s="45"/>
    </row>
    <row r="4" spans="1:6" ht="36" customHeight="1">
      <c r="A4" s="8" t="s">
        <v>20</v>
      </c>
      <c r="B4" s="9" t="s">
        <v>21</v>
      </c>
      <c r="C4" s="9" t="s">
        <v>1</v>
      </c>
      <c r="D4" s="10" t="s">
        <v>2</v>
      </c>
      <c r="E4" s="11" t="s">
        <v>3</v>
      </c>
      <c r="F4" s="11" t="s">
        <v>4</v>
      </c>
    </row>
    <row r="5" spans="1:6" s="21" customFormat="1" ht="33.75" customHeight="1">
      <c r="A5" s="16" t="s">
        <v>70</v>
      </c>
      <c r="B5" s="17" t="s">
        <v>71</v>
      </c>
      <c r="C5" s="18" t="s">
        <v>39</v>
      </c>
      <c r="D5" s="22"/>
      <c r="E5" s="19"/>
      <c r="F5" s="20"/>
    </row>
    <row r="6" spans="1:6" s="21" customFormat="1" ht="33.75" customHeight="1">
      <c r="A6" s="16" t="s">
        <v>40</v>
      </c>
      <c r="B6" s="17" t="s">
        <v>72</v>
      </c>
      <c r="C6" s="18" t="s">
        <v>50</v>
      </c>
      <c r="D6" s="22">
        <v>375</v>
      </c>
      <c r="E6" s="19"/>
      <c r="F6" s="20">
        <f>ROUND(D6*E6,0)</f>
        <v>0</v>
      </c>
    </row>
    <row r="7" spans="1:6" s="21" customFormat="1" ht="33.75" customHeight="1">
      <c r="A7" s="16" t="s">
        <v>73</v>
      </c>
      <c r="B7" s="17" t="s">
        <v>74</v>
      </c>
      <c r="C7" s="18" t="s">
        <v>39</v>
      </c>
      <c r="D7" s="22"/>
      <c r="E7" s="19"/>
      <c r="F7" s="20"/>
    </row>
    <row r="8" spans="1:6" s="21" customFormat="1" ht="33.75" customHeight="1">
      <c r="A8" s="16" t="s">
        <v>40</v>
      </c>
      <c r="B8" s="17" t="s">
        <v>75</v>
      </c>
      <c r="C8" s="18" t="s">
        <v>50</v>
      </c>
      <c r="D8" s="22">
        <v>375</v>
      </c>
      <c r="E8" s="19"/>
      <c r="F8" s="20">
        <f>ROUND(D8*E8,0)</f>
        <v>0</v>
      </c>
    </row>
    <row r="9" spans="1:6" s="21" customFormat="1" ht="33.75" customHeight="1">
      <c r="A9" s="16" t="s">
        <v>76</v>
      </c>
      <c r="B9" s="17" t="s">
        <v>77</v>
      </c>
      <c r="C9" s="18" t="s">
        <v>39</v>
      </c>
      <c r="D9" s="22"/>
      <c r="E9" s="19"/>
      <c r="F9" s="20"/>
    </row>
    <row r="10" spans="1:6" s="21" customFormat="1" ht="33.75" customHeight="1">
      <c r="A10" s="16" t="s">
        <v>40</v>
      </c>
      <c r="B10" s="17" t="s">
        <v>123</v>
      </c>
      <c r="C10" s="18" t="s">
        <v>50</v>
      </c>
      <c r="D10" s="22">
        <v>318</v>
      </c>
      <c r="E10" s="19"/>
      <c r="F10" s="20">
        <f>ROUND(D10*E10,0)</f>
        <v>0</v>
      </c>
    </row>
    <row r="11" spans="1:6" s="21" customFormat="1" ht="33.75" customHeight="1">
      <c r="A11" s="16" t="s">
        <v>41</v>
      </c>
      <c r="B11" s="17" t="s">
        <v>124</v>
      </c>
      <c r="C11" s="18" t="s">
        <v>78</v>
      </c>
      <c r="D11" s="35">
        <v>22</v>
      </c>
      <c r="E11" s="19"/>
      <c r="F11" s="20">
        <f>ROUND(D11*E11,0)</f>
        <v>0</v>
      </c>
    </row>
    <row r="12" spans="1:6" s="21" customFormat="1" ht="33.75" customHeight="1">
      <c r="A12" s="16" t="s">
        <v>52</v>
      </c>
      <c r="B12" s="17" t="s">
        <v>125</v>
      </c>
      <c r="C12" s="18" t="s">
        <v>79</v>
      </c>
      <c r="D12" s="35">
        <v>4</v>
      </c>
      <c r="E12" s="19"/>
      <c r="F12" s="20">
        <f>ROUND(D12*E12,0)</f>
        <v>0</v>
      </c>
    </row>
    <row r="13" spans="1:6" s="33" customFormat="1" ht="43.5" customHeight="1">
      <c r="A13" s="46" t="s">
        <v>119</v>
      </c>
      <c r="B13" s="46"/>
      <c r="C13" s="46"/>
      <c r="D13" s="47">
        <f>ROUND(SUM(F6:F12),0)</f>
        <v>0</v>
      </c>
      <c r="E13" s="47"/>
      <c r="F13" s="34" t="s">
        <v>19</v>
      </c>
    </row>
  </sheetData>
  <sheetProtection password="FA3F" sheet="1"/>
  <protectedRanges>
    <protectedRange sqref="E6 E8 E10: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874015748031497" bottom="1.12" header="0.5118110236220472" footer="2.7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H38" sqref="H38"/>
    </sheetView>
  </sheetViews>
  <sheetFormatPr defaultColWidth="9.00390625" defaultRowHeight="14.25"/>
  <cols>
    <col min="1" max="1" width="11.00390625" style="12" customWidth="1"/>
    <col min="2" max="2" width="24.00390625" style="6" customWidth="1"/>
    <col min="3" max="3" width="7.125" style="6" customWidth="1"/>
    <col min="4" max="4" width="11.625" style="13" customWidth="1"/>
    <col min="5" max="5" width="11.375" style="14" customWidth="1"/>
    <col min="6" max="6" width="14.125" style="1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43.5" customHeight="1">
      <c r="A1" s="43" t="s">
        <v>0</v>
      </c>
      <c r="B1" s="43"/>
      <c r="C1" s="43"/>
      <c r="D1" s="43"/>
      <c r="E1" s="43"/>
      <c r="F1" s="43"/>
    </row>
    <row r="2" spans="1:6" ht="48" customHeight="1">
      <c r="A2" s="7" t="s">
        <v>18</v>
      </c>
      <c r="B2" s="49" t="str">
        <f>'第100章'!B2:D2</f>
        <v>通州区史村立交桥中修工程</v>
      </c>
      <c r="C2" s="49"/>
      <c r="D2" s="49"/>
      <c r="E2" s="50" t="s">
        <v>6</v>
      </c>
      <c r="F2" s="50"/>
    </row>
    <row r="3" spans="1:6" ht="36" customHeight="1">
      <c r="A3" s="45" t="s">
        <v>42</v>
      </c>
      <c r="B3" s="45"/>
      <c r="C3" s="45"/>
      <c r="D3" s="45"/>
      <c r="E3" s="45"/>
      <c r="F3" s="45"/>
    </row>
    <row r="4" spans="1:6" ht="36" customHeight="1">
      <c r="A4" s="8" t="s">
        <v>20</v>
      </c>
      <c r="B4" s="9" t="s">
        <v>21</v>
      </c>
      <c r="C4" s="9" t="s">
        <v>1</v>
      </c>
      <c r="D4" s="10" t="s">
        <v>2</v>
      </c>
      <c r="E4" s="11" t="s">
        <v>3</v>
      </c>
      <c r="F4" s="11" t="s">
        <v>4</v>
      </c>
    </row>
    <row r="5" spans="1:6" s="21" customFormat="1" ht="32.25" customHeight="1">
      <c r="A5" s="16" t="s">
        <v>81</v>
      </c>
      <c r="B5" s="17" t="s">
        <v>82</v>
      </c>
      <c r="C5" s="18" t="s">
        <v>39</v>
      </c>
      <c r="D5" s="22"/>
      <c r="E5" s="19"/>
      <c r="F5" s="20"/>
    </row>
    <row r="6" spans="1:6" s="21" customFormat="1" ht="37.5" customHeight="1">
      <c r="A6" s="16" t="s">
        <v>40</v>
      </c>
      <c r="B6" s="17" t="s">
        <v>83</v>
      </c>
      <c r="C6" s="18" t="s">
        <v>84</v>
      </c>
      <c r="D6" s="35">
        <v>672</v>
      </c>
      <c r="E6" s="19"/>
      <c r="F6" s="20">
        <f>ROUND(D6*E6,0)</f>
        <v>0</v>
      </c>
    </row>
    <row r="7" spans="1:6" s="21" customFormat="1" ht="32.25" customHeight="1">
      <c r="A7" s="16" t="s">
        <v>85</v>
      </c>
      <c r="B7" s="17" t="s">
        <v>86</v>
      </c>
      <c r="C7" s="18" t="s">
        <v>39</v>
      </c>
      <c r="D7" s="22"/>
      <c r="E7" s="19"/>
      <c r="F7" s="20"/>
    </row>
    <row r="8" spans="1:6" s="21" customFormat="1" ht="34.5" customHeight="1">
      <c r="A8" s="16" t="s">
        <v>40</v>
      </c>
      <c r="B8" s="17" t="s">
        <v>87</v>
      </c>
      <c r="C8" s="18" t="s">
        <v>88</v>
      </c>
      <c r="D8" s="22">
        <v>6777.2</v>
      </c>
      <c r="E8" s="19"/>
      <c r="F8" s="20">
        <f>ROUND(D8*E8,0)</f>
        <v>0</v>
      </c>
    </row>
    <row r="9" spans="1:6" s="21" customFormat="1" ht="32.25" customHeight="1">
      <c r="A9" s="16" t="s">
        <v>89</v>
      </c>
      <c r="B9" s="17" t="s">
        <v>90</v>
      </c>
      <c r="C9" s="18" t="s">
        <v>39</v>
      </c>
      <c r="D9" s="22"/>
      <c r="E9" s="19"/>
      <c r="F9" s="20"/>
    </row>
    <row r="10" spans="1:6" s="21" customFormat="1" ht="32.25" customHeight="1">
      <c r="A10" s="16" t="s">
        <v>40</v>
      </c>
      <c r="B10" s="17" t="s">
        <v>91</v>
      </c>
      <c r="C10" s="18" t="s">
        <v>43</v>
      </c>
      <c r="D10" s="22">
        <v>168</v>
      </c>
      <c r="E10" s="19"/>
      <c r="F10" s="20">
        <f>ROUND(D10*E10,0)</f>
        <v>0</v>
      </c>
    </row>
    <row r="11" spans="1:6" s="21" customFormat="1" ht="32.25" customHeight="1">
      <c r="A11" s="16" t="s">
        <v>41</v>
      </c>
      <c r="B11" s="17" t="s">
        <v>92</v>
      </c>
      <c r="C11" s="18" t="s">
        <v>43</v>
      </c>
      <c r="D11" s="22">
        <v>168</v>
      </c>
      <c r="E11" s="19"/>
      <c r="F11" s="20">
        <f>ROUND(D11*E11,0)</f>
        <v>0</v>
      </c>
    </row>
    <row r="12" spans="1:6" s="21" customFormat="1" ht="32.25" customHeight="1">
      <c r="A12" s="16" t="s">
        <v>134</v>
      </c>
      <c r="B12" s="17" t="s">
        <v>93</v>
      </c>
      <c r="C12" s="18" t="s">
        <v>39</v>
      </c>
      <c r="D12" s="22"/>
      <c r="E12" s="19"/>
      <c r="F12" s="20"/>
    </row>
    <row r="13" spans="1:6" s="21" customFormat="1" ht="36" customHeight="1">
      <c r="A13" s="16" t="s">
        <v>40</v>
      </c>
      <c r="B13" s="17" t="s">
        <v>126</v>
      </c>
      <c r="C13" s="18" t="s">
        <v>64</v>
      </c>
      <c r="D13" s="22">
        <v>6.7</v>
      </c>
      <c r="E13" s="19"/>
      <c r="F13" s="20">
        <f>ROUND(D13*E13,0)</f>
        <v>0</v>
      </c>
    </row>
    <row r="14" spans="1:6" s="21" customFormat="1" ht="32.25" customHeight="1">
      <c r="A14" s="16" t="s">
        <v>94</v>
      </c>
      <c r="B14" s="17" t="s">
        <v>95</v>
      </c>
      <c r="C14" s="18" t="s">
        <v>39</v>
      </c>
      <c r="D14" s="22"/>
      <c r="E14" s="19"/>
      <c r="F14" s="20"/>
    </row>
    <row r="15" spans="1:6" s="21" customFormat="1" ht="32.25" customHeight="1">
      <c r="A15" s="16" t="s">
        <v>40</v>
      </c>
      <c r="B15" s="17" t="s">
        <v>96</v>
      </c>
      <c r="C15" s="18" t="s">
        <v>50</v>
      </c>
      <c r="D15" s="22">
        <v>294</v>
      </c>
      <c r="E15" s="19"/>
      <c r="F15" s="20">
        <f>ROUND(D15*E15,0)</f>
        <v>0</v>
      </c>
    </row>
    <row r="16" spans="1:6" s="21" customFormat="1" ht="32.25" customHeight="1">
      <c r="A16" s="16" t="s">
        <v>41</v>
      </c>
      <c r="B16" s="17" t="s">
        <v>97</v>
      </c>
      <c r="C16" s="18" t="s">
        <v>43</v>
      </c>
      <c r="D16" s="22">
        <v>168</v>
      </c>
      <c r="E16" s="19"/>
      <c r="F16" s="20">
        <f>ROUND(D16*E16,0)</f>
        <v>0</v>
      </c>
    </row>
    <row r="17" spans="1:6" s="21" customFormat="1" ht="32.25" customHeight="1">
      <c r="A17" s="16" t="s">
        <v>98</v>
      </c>
      <c r="B17" s="17" t="s">
        <v>99</v>
      </c>
      <c r="C17" s="18" t="s">
        <v>39</v>
      </c>
      <c r="D17" s="22"/>
      <c r="E17" s="19"/>
      <c r="F17" s="20"/>
    </row>
    <row r="18" spans="1:6" s="21" customFormat="1" ht="33.75" customHeight="1">
      <c r="A18" s="16" t="s">
        <v>40</v>
      </c>
      <c r="B18" s="17" t="s">
        <v>127</v>
      </c>
      <c r="C18" s="18" t="s">
        <v>50</v>
      </c>
      <c r="D18" s="22">
        <v>167.6</v>
      </c>
      <c r="E18" s="19"/>
      <c r="F18" s="20">
        <f>ROUND(D18*E18,0)</f>
        <v>0</v>
      </c>
    </row>
    <row r="19" spans="1:6" s="21" customFormat="1" ht="32.25" customHeight="1">
      <c r="A19" s="16" t="s">
        <v>41</v>
      </c>
      <c r="B19" s="17" t="s">
        <v>100</v>
      </c>
      <c r="C19" s="18" t="s">
        <v>43</v>
      </c>
      <c r="D19" s="22">
        <v>90</v>
      </c>
      <c r="E19" s="19"/>
      <c r="F19" s="20">
        <f>ROUND(D19*E19,0)</f>
        <v>0</v>
      </c>
    </row>
    <row r="20" spans="1:6" s="21" customFormat="1" ht="32.25" customHeight="1">
      <c r="A20" s="16" t="s">
        <v>52</v>
      </c>
      <c r="B20" s="17" t="s">
        <v>128</v>
      </c>
      <c r="C20" s="18" t="s">
        <v>43</v>
      </c>
      <c r="D20" s="22">
        <v>80</v>
      </c>
      <c r="E20" s="19"/>
      <c r="F20" s="20">
        <f>ROUND(D20*E20,0)</f>
        <v>0</v>
      </c>
    </row>
    <row r="21" spans="1:6" s="21" customFormat="1" ht="38.25" customHeight="1">
      <c r="A21" s="16" t="s">
        <v>54</v>
      </c>
      <c r="B21" s="17" t="s">
        <v>129</v>
      </c>
      <c r="C21" s="18" t="s">
        <v>43</v>
      </c>
      <c r="D21" s="22">
        <v>144</v>
      </c>
      <c r="E21" s="19"/>
      <c r="F21" s="20">
        <f>ROUND(D21*E21,0)</f>
        <v>0</v>
      </c>
    </row>
    <row r="22" spans="1:6" s="21" customFormat="1" ht="38.25" customHeight="1">
      <c r="A22" s="16" t="s">
        <v>56</v>
      </c>
      <c r="B22" s="17" t="s">
        <v>130</v>
      </c>
      <c r="C22" s="18" t="s">
        <v>50</v>
      </c>
      <c r="D22" s="22">
        <v>1130.4</v>
      </c>
      <c r="E22" s="19"/>
      <c r="F22" s="20">
        <f>ROUND(D22*E22,0)</f>
        <v>0</v>
      </c>
    </row>
    <row r="23" spans="1:6" s="21" customFormat="1" ht="32.25" customHeight="1">
      <c r="A23" s="16" t="s">
        <v>58</v>
      </c>
      <c r="B23" s="17" t="s">
        <v>131</v>
      </c>
      <c r="C23" s="18" t="s">
        <v>79</v>
      </c>
      <c r="D23" s="35">
        <v>4</v>
      </c>
      <c r="E23" s="19"/>
      <c r="F23" s="20">
        <f>ROUND(D23*E23,0)</f>
        <v>0</v>
      </c>
    </row>
    <row r="24" spans="1:6" s="21" customFormat="1" ht="36" customHeight="1">
      <c r="A24" s="16" t="s">
        <v>60</v>
      </c>
      <c r="B24" s="17" t="s">
        <v>132</v>
      </c>
      <c r="C24" s="18" t="s">
        <v>79</v>
      </c>
      <c r="D24" s="35">
        <v>4</v>
      </c>
      <c r="E24" s="19"/>
      <c r="F24" s="20">
        <f>ROUND(D24*E24,0)</f>
        <v>0</v>
      </c>
    </row>
    <row r="25" spans="1:6" s="21" customFormat="1" ht="36" customHeight="1">
      <c r="A25" s="16" t="s">
        <v>62</v>
      </c>
      <c r="B25" s="17" t="s">
        <v>133</v>
      </c>
      <c r="C25" s="18" t="s">
        <v>101</v>
      </c>
      <c r="D25" s="35">
        <v>1</v>
      </c>
      <c r="E25" s="19"/>
      <c r="F25" s="20">
        <f>ROUND(D25*E25,0)</f>
        <v>0</v>
      </c>
    </row>
    <row r="26" spans="1:6" s="21" customFormat="1" ht="32.25" customHeight="1">
      <c r="A26" s="16" t="s">
        <v>102</v>
      </c>
      <c r="B26" s="17" t="s">
        <v>103</v>
      </c>
      <c r="C26" s="18" t="s">
        <v>39</v>
      </c>
      <c r="D26" s="22"/>
      <c r="E26" s="19"/>
      <c r="F26" s="20"/>
    </row>
    <row r="27" spans="1:6" s="21" customFormat="1" ht="32.25" customHeight="1">
      <c r="A27" s="16" t="s">
        <v>40</v>
      </c>
      <c r="B27" s="17" t="s">
        <v>104</v>
      </c>
      <c r="C27" s="18" t="s">
        <v>50</v>
      </c>
      <c r="D27" s="22">
        <v>648</v>
      </c>
      <c r="E27" s="19"/>
      <c r="F27" s="20">
        <f>ROUND(D27*E27,0)</f>
        <v>0</v>
      </c>
    </row>
    <row r="28" spans="1:6" s="21" customFormat="1" ht="32.25" customHeight="1">
      <c r="A28" s="16" t="s">
        <v>105</v>
      </c>
      <c r="B28" s="17" t="s">
        <v>106</v>
      </c>
      <c r="C28" s="18" t="s">
        <v>39</v>
      </c>
      <c r="D28" s="22"/>
      <c r="E28" s="19"/>
      <c r="F28" s="20"/>
    </row>
    <row r="29" spans="1:6" s="21" customFormat="1" ht="42.75" customHeight="1">
      <c r="A29" s="16" t="s">
        <v>40</v>
      </c>
      <c r="B29" s="17" t="s">
        <v>107</v>
      </c>
      <c r="C29" s="18" t="s">
        <v>50</v>
      </c>
      <c r="D29" s="22">
        <v>381.6</v>
      </c>
      <c r="E29" s="19"/>
      <c r="F29" s="20">
        <f>ROUND(D29*E29,0)</f>
        <v>0</v>
      </c>
    </row>
    <row r="30" spans="1:6" s="21" customFormat="1" ht="32.25" customHeight="1">
      <c r="A30" s="16" t="s">
        <v>108</v>
      </c>
      <c r="B30" s="17" t="s">
        <v>109</v>
      </c>
      <c r="C30" s="18" t="s">
        <v>39</v>
      </c>
      <c r="D30" s="22"/>
      <c r="E30" s="19"/>
      <c r="F30" s="20"/>
    </row>
    <row r="31" spans="1:6" s="21" customFormat="1" ht="32.25" customHeight="1">
      <c r="A31" s="16" t="s">
        <v>40</v>
      </c>
      <c r="B31" s="17" t="s">
        <v>110</v>
      </c>
      <c r="C31" s="18" t="s">
        <v>50</v>
      </c>
      <c r="D31" s="22">
        <v>990</v>
      </c>
      <c r="E31" s="19"/>
      <c r="F31" s="20">
        <f>ROUND(D31*E31,0)</f>
        <v>0</v>
      </c>
    </row>
    <row r="32" spans="1:6" s="21" customFormat="1" ht="32.25" customHeight="1">
      <c r="A32" s="16" t="s">
        <v>41</v>
      </c>
      <c r="B32" s="17" t="s">
        <v>111</v>
      </c>
      <c r="C32" s="18" t="s">
        <v>50</v>
      </c>
      <c r="D32" s="22">
        <v>323.4</v>
      </c>
      <c r="E32" s="19"/>
      <c r="F32" s="20">
        <f>ROUND(D32*E32,0)</f>
        <v>0</v>
      </c>
    </row>
    <row r="33" spans="1:6" s="21" customFormat="1" ht="32.25" customHeight="1">
      <c r="A33" s="16" t="s">
        <v>52</v>
      </c>
      <c r="B33" s="17" t="s">
        <v>112</v>
      </c>
      <c r="C33" s="18" t="s">
        <v>50</v>
      </c>
      <c r="D33" s="22">
        <v>900</v>
      </c>
      <c r="E33" s="19"/>
      <c r="F33" s="20">
        <f>ROUND(D33*E33,0)</f>
        <v>0</v>
      </c>
    </row>
    <row r="34" spans="1:6" s="21" customFormat="1" ht="32.25" customHeight="1">
      <c r="A34" s="16" t="s">
        <v>113</v>
      </c>
      <c r="B34" s="17" t="s">
        <v>135</v>
      </c>
      <c r="C34" s="18" t="s">
        <v>50</v>
      </c>
      <c r="D34" s="22">
        <v>400.7</v>
      </c>
      <c r="E34" s="19"/>
      <c r="F34" s="20">
        <f>ROUND(D34*E34,0)</f>
        <v>0</v>
      </c>
    </row>
    <row r="35" spans="1:6" s="21" customFormat="1" ht="36" customHeight="1">
      <c r="A35" s="16" t="s">
        <v>114</v>
      </c>
      <c r="B35" s="17" t="s">
        <v>136</v>
      </c>
      <c r="C35" s="18" t="s">
        <v>79</v>
      </c>
      <c r="D35" s="35">
        <v>8</v>
      </c>
      <c r="E35" s="19"/>
      <c r="F35" s="20">
        <f>ROUND(D35*E35,0)</f>
        <v>0</v>
      </c>
    </row>
    <row r="36" spans="1:6" s="21" customFormat="1" ht="36" customHeight="1">
      <c r="A36" s="16" t="s">
        <v>115</v>
      </c>
      <c r="B36" s="17" t="s">
        <v>137</v>
      </c>
      <c r="C36" s="18" t="s">
        <v>50</v>
      </c>
      <c r="D36" s="22">
        <v>15</v>
      </c>
      <c r="E36" s="19"/>
      <c r="F36" s="20">
        <f>ROUND(D36*E36,0)</f>
        <v>0</v>
      </c>
    </row>
    <row r="37" spans="1:6" s="21" customFormat="1" ht="32.25" customHeight="1">
      <c r="A37" s="16" t="s">
        <v>116</v>
      </c>
      <c r="B37" s="17" t="s">
        <v>117</v>
      </c>
      <c r="C37" s="18" t="s">
        <v>39</v>
      </c>
      <c r="D37" s="22"/>
      <c r="E37" s="19"/>
      <c r="F37" s="20"/>
    </row>
    <row r="38" spans="1:6" s="21" customFormat="1" ht="32.25" customHeight="1">
      <c r="A38" s="16" t="s">
        <v>40</v>
      </c>
      <c r="B38" s="17" t="s">
        <v>138</v>
      </c>
      <c r="C38" s="18" t="s">
        <v>43</v>
      </c>
      <c r="D38" s="22">
        <v>25</v>
      </c>
      <c r="E38" s="19"/>
      <c r="F38" s="20">
        <f>ROUND(D38*E38,0)</f>
        <v>0</v>
      </c>
    </row>
    <row r="39" spans="1:6" s="21" customFormat="1" ht="36.75" customHeight="1">
      <c r="A39" s="16" t="s">
        <v>41</v>
      </c>
      <c r="B39" s="17" t="s">
        <v>139</v>
      </c>
      <c r="C39" s="18" t="s">
        <v>64</v>
      </c>
      <c r="D39" s="22">
        <v>8</v>
      </c>
      <c r="E39" s="19"/>
      <c r="F39" s="20">
        <f>ROUND(D39*E39,0)</f>
        <v>0</v>
      </c>
    </row>
    <row r="40" spans="1:6" s="33" customFormat="1" ht="43.5" customHeight="1">
      <c r="A40" s="46" t="s">
        <v>118</v>
      </c>
      <c r="B40" s="46"/>
      <c r="C40" s="46"/>
      <c r="D40" s="47">
        <f>ROUND(SUM(F6:F39),0)</f>
        <v>0</v>
      </c>
      <c r="E40" s="47"/>
      <c r="F40" s="34" t="s">
        <v>19</v>
      </c>
    </row>
  </sheetData>
  <sheetProtection password="FA3F" sheet="1"/>
  <protectedRanges>
    <protectedRange sqref="E6 E8 E10:E11 E13 E15:E16 E18:E25 E27 E29 E31:E36 E38:E39" name="区域1"/>
  </protectedRanges>
  <mergeCells count="6">
    <mergeCell ref="A1:F1"/>
    <mergeCell ref="B2:D2"/>
    <mergeCell ref="E2:F2"/>
    <mergeCell ref="A3:F3"/>
    <mergeCell ref="A40:C40"/>
    <mergeCell ref="D40:E40"/>
  </mergeCells>
  <printOptions horizontalCentered="1"/>
  <pageMargins left="0.7480314960629921" right="0.7480314960629921" top="0.7874015748031497" bottom="1.12" header="0.5118110236220472" footer="0.5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5.75390625" style="1" customWidth="1"/>
    <col min="2" max="2" width="11.75390625" style="1" customWidth="1"/>
    <col min="3" max="3" width="41.125" style="1" customWidth="1"/>
    <col min="4" max="4" width="24.375" style="1" customWidth="1"/>
    <col min="5" max="16384" width="9.00390625" style="1" customWidth="1"/>
  </cols>
  <sheetData>
    <row r="1" spans="1:4" ht="42.75" customHeight="1">
      <c r="A1" s="52" t="s">
        <v>7</v>
      </c>
      <c r="B1" s="52"/>
      <c r="C1" s="52"/>
      <c r="D1" s="52"/>
    </row>
    <row r="2" spans="1:5" s="2" customFormat="1" ht="38.25" customHeight="1">
      <c r="A2" s="55" t="str">
        <f>"工程名称："&amp;'第100章'!B2</f>
        <v>工程名称：通州区史村立交桥中修工程</v>
      </c>
      <c r="B2" s="55"/>
      <c r="C2" s="55"/>
      <c r="D2" s="30" t="s">
        <v>6</v>
      </c>
      <c r="E2" s="30"/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5" t="s">
        <v>120</v>
      </c>
    </row>
    <row r="4" spans="1:4" s="28" customFormat="1" ht="32.25" customHeight="1">
      <c r="A4" s="27">
        <v>1</v>
      </c>
      <c r="B4" s="27">
        <v>100</v>
      </c>
      <c r="C4" s="27" t="s">
        <v>11</v>
      </c>
      <c r="D4" s="29">
        <f>'第100章'!D10</f>
        <v>0</v>
      </c>
    </row>
    <row r="5" spans="1:4" s="28" customFormat="1" ht="32.25" customHeight="1">
      <c r="A5" s="27">
        <v>2</v>
      </c>
      <c r="B5" s="27">
        <v>200</v>
      </c>
      <c r="C5" s="27" t="s">
        <v>12</v>
      </c>
      <c r="D5" s="29">
        <f>'第200章 '!D18:E18</f>
        <v>0</v>
      </c>
    </row>
    <row r="6" spans="1:4" s="28" customFormat="1" ht="32.25" customHeight="1">
      <c r="A6" s="27">
        <v>3</v>
      </c>
      <c r="B6" s="27">
        <v>300</v>
      </c>
      <c r="C6" s="27" t="s">
        <v>13</v>
      </c>
      <c r="D6" s="29">
        <f>'第300章'!D13</f>
        <v>0</v>
      </c>
    </row>
    <row r="7" spans="1:4" s="28" customFormat="1" ht="32.25" customHeight="1">
      <c r="A7" s="27">
        <v>4</v>
      </c>
      <c r="B7" s="27">
        <v>400</v>
      </c>
      <c r="C7" s="27" t="s">
        <v>14</v>
      </c>
      <c r="D7" s="29">
        <f>'第400章'!D40</f>
        <v>0</v>
      </c>
    </row>
    <row r="8" spans="1:4" s="28" customFormat="1" ht="32.25" customHeight="1">
      <c r="A8" s="27">
        <v>5</v>
      </c>
      <c r="B8" s="27">
        <v>500</v>
      </c>
      <c r="C8" s="27" t="s">
        <v>15</v>
      </c>
      <c r="D8" s="29"/>
    </row>
    <row r="9" spans="1:4" s="28" customFormat="1" ht="32.25" customHeight="1">
      <c r="A9" s="27">
        <v>6</v>
      </c>
      <c r="B9" s="27">
        <v>600</v>
      </c>
      <c r="C9" s="27" t="s">
        <v>16</v>
      </c>
      <c r="D9" s="29"/>
    </row>
    <row r="10" spans="1:4" s="28" customFormat="1" ht="32.25" customHeight="1">
      <c r="A10" s="27">
        <v>7</v>
      </c>
      <c r="B10" s="27">
        <v>700</v>
      </c>
      <c r="C10" s="27" t="s">
        <v>17</v>
      </c>
      <c r="D10" s="29"/>
    </row>
    <row r="11" spans="1:4" s="28" customFormat="1" ht="32.25" customHeight="1">
      <c r="A11" s="27">
        <v>8</v>
      </c>
      <c r="B11" s="51" t="s">
        <v>30</v>
      </c>
      <c r="C11" s="51"/>
      <c r="D11" s="29">
        <f>SUM(D4:D10)</f>
        <v>0</v>
      </c>
    </row>
    <row r="12" spans="1:4" s="28" customFormat="1" ht="34.5" customHeight="1">
      <c r="A12" s="27">
        <v>9</v>
      </c>
      <c r="B12" s="51" t="s">
        <v>31</v>
      </c>
      <c r="C12" s="51"/>
      <c r="D12" s="29"/>
    </row>
    <row r="13" spans="1:4" s="28" customFormat="1" ht="34.5" customHeight="1">
      <c r="A13" s="27">
        <v>10</v>
      </c>
      <c r="B13" s="51" t="s">
        <v>32</v>
      </c>
      <c r="C13" s="51"/>
      <c r="D13" s="29">
        <f>ROUND((1439493*1.5%),)</f>
        <v>21592</v>
      </c>
    </row>
    <row r="14" spans="1:4" s="28" customFormat="1" ht="34.5" customHeight="1">
      <c r="A14" s="27">
        <v>11</v>
      </c>
      <c r="B14" s="53" t="s">
        <v>33</v>
      </c>
      <c r="C14" s="54"/>
      <c r="D14" s="29">
        <f>ROUND(D11-D12-D13,0)</f>
        <v>-21592</v>
      </c>
    </row>
    <row r="15" spans="1:4" s="28" customFormat="1" ht="34.5" customHeight="1">
      <c r="A15" s="27">
        <v>12</v>
      </c>
      <c r="B15" s="51" t="s">
        <v>121</v>
      </c>
      <c r="C15" s="51"/>
      <c r="D15" s="29">
        <f>ROUND(D14*3%,0)</f>
        <v>-648</v>
      </c>
    </row>
    <row r="16" spans="1:4" s="28" customFormat="1" ht="34.5" customHeight="1">
      <c r="A16" s="27">
        <v>13</v>
      </c>
      <c r="B16" s="51" t="s">
        <v>34</v>
      </c>
      <c r="C16" s="51"/>
      <c r="D16" s="29">
        <f>D11+D15</f>
        <v>-648</v>
      </c>
    </row>
  </sheetData>
  <sheetProtection password="FA3F" sheet="1"/>
  <mergeCells count="8">
    <mergeCell ref="B15:C15"/>
    <mergeCell ref="B16:C16"/>
    <mergeCell ref="A1:D1"/>
    <mergeCell ref="B11:C11"/>
    <mergeCell ref="B12:C12"/>
    <mergeCell ref="B13:C13"/>
    <mergeCell ref="B14:C14"/>
    <mergeCell ref="A2:C2"/>
  </mergeCells>
  <printOptions horizontalCentered="1"/>
  <pageMargins left="0.5118110236220472" right="0.5118110236220472" top="0.88" bottom="1.84" header="0.31496062992125984" footer="1.6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2017-06-27T05:37:10Z</cp:lastPrinted>
  <dcterms:created xsi:type="dcterms:W3CDTF">2008-04-07T07:00:19Z</dcterms:created>
  <dcterms:modified xsi:type="dcterms:W3CDTF">2017-06-27T05:38:02Z</dcterms:modified>
  <cp:category/>
  <cp:version/>
  <cp:contentType/>
  <cp:contentStatus/>
</cp:coreProperties>
</file>