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0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<sst xmlns="http://schemas.openxmlformats.org/spreadsheetml/2006/main" count="177" uniqueCount="118">
  <si>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</si>
  <si>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</si>
  <si>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</si>
  <si>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</si>
  <si>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</si>
  <si>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</si>
  <si>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</si>
  <si>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</si>
  <si>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</si>
  <si>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</si>
  <si>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</si>
  <si>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</si>
  <si>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</si>
  <si>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</si>
  <si>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</si>
  <si>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</si>
  <si>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</si>
  <si>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</si>
  <si>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</si>
  <si>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</si>
  <si>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</si>
  <si>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</si>
  <si>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</si>
  <si>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</si>
  <si>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</si>
  <si>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</si>
  <si>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</si>
  <si>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</si>
  <si>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</si>
  <si>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</si>
  <si>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</si>
  <si>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</si>
  <si>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</si>
  <si>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</si>
  <si>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</si>
  <si>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</si>
  <si>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</si>
  <si>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</si>
  <si>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</si>
  <si>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</si>
  <si>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</si>
  <si>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</si>
  <si>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</si>
  <si>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</si>
  <si>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竣工文件</t>
  </si>
  <si>
    <t>施工环保费</t>
  </si>
  <si>
    <t>m3</t>
  </si>
  <si>
    <t>m</t>
  </si>
  <si>
    <t>-b</t>
  </si>
  <si>
    <t>202-1</t>
  </si>
  <si>
    <t>清理与掘除</t>
  </si>
  <si>
    <t>202-4</t>
  </si>
  <si>
    <t>309-2</t>
  </si>
  <si>
    <t>313-6</t>
  </si>
  <si>
    <t>202-5</t>
  </si>
  <si>
    <t>t</t>
  </si>
  <si>
    <t/>
  </si>
  <si>
    <t>102-3</t>
  </si>
  <si>
    <t>309-3</t>
  </si>
  <si>
    <t>粗粒式沥青混凝土</t>
  </si>
  <si>
    <t>310-2</t>
  </si>
  <si>
    <t>封层</t>
  </si>
  <si>
    <t>203-1</t>
  </si>
  <si>
    <t>路基挖方</t>
  </si>
  <si>
    <t>挖土方</t>
  </si>
  <si>
    <t>座</t>
  </si>
  <si>
    <t>临时道路修建、养护与拆除（包括原道路的养护费和交通导改费）</t>
  </si>
  <si>
    <t>202-6</t>
  </si>
  <si>
    <t>石灰粉煤灰稳定碎石基层</t>
  </si>
  <si>
    <t>308-1</t>
  </si>
  <si>
    <t>中粒式沥青混凝土</t>
  </si>
  <si>
    <t>使用8年以上</t>
  </si>
  <si>
    <t>旧路面沥青混合料回收</t>
  </si>
  <si>
    <r>
      <t>305-</t>
    </r>
    <r>
      <rPr>
        <sz val="11"/>
        <rFont val="宋体"/>
        <family val="0"/>
      </rPr>
      <t>4</t>
    </r>
  </si>
  <si>
    <t>310-3</t>
  </si>
  <si>
    <t>铣刨沥青砼面层</t>
  </si>
  <si>
    <t>铣刨路面</t>
  </si>
  <si>
    <r>
      <t>旧路拉毛 1</t>
    </r>
    <r>
      <rPr>
        <sz val="11"/>
        <color indexed="8"/>
        <rFont val="宋体"/>
        <family val="0"/>
      </rPr>
      <t>cm</t>
    </r>
  </si>
  <si>
    <t>314-8</t>
  </si>
  <si>
    <t>雨水口、检查井</t>
  </si>
  <si>
    <r>
      <t>m</t>
    </r>
    <r>
      <rPr>
        <sz val="11"/>
        <color indexed="8"/>
        <rFont val="宋体"/>
        <family val="0"/>
      </rPr>
      <t>2</t>
    </r>
  </si>
  <si>
    <t>竞争性</t>
  </si>
  <si>
    <t>非竞争性</t>
  </si>
  <si>
    <t>改性乳化沥青透层</t>
  </si>
  <si>
    <t>改性乳化沥青粘层</t>
  </si>
  <si>
    <t>改性乳化沥青下封层</t>
  </si>
  <si>
    <r>
      <t>通州区京塘路(</t>
    </r>
    <r>
      <rPr>
        <sz val="11"/>
        <rFont val="宋体"/>
        <family val="0"/>
      </rPr>
      <t>北苑立交-翠屏西路</t>
    </r>
    <r>
      <rPr>
        <sz val="11"/>
        <rFont val="宋体"/>
        <family val="0"/>
      </rPr>
      <t>)</t>
    </r>
    <r>
      <rPr>
        <sz val="11"/>
        <rFont val="宋体"/>
        <family val="0"/>
      </rPr>
      <t>交通综合治理工程</t>
    </r>
  </si>
  <si>
    <r>
      <t>202-</t>
    </r>
    <r>
      <rPr>
        <sz val="11"/>
        <color indexed="8"/>
        <rFont val="宋体"/>
        <family val="0"/>
      </rPr>
      <t>2</t>
    </r>
  </si>
  <si>
    <t>挖除旧路面</t>
  </si>
  <si>
    <r>
      <t>m</t>
    </r>
    <r>
      <rPr>
        <sz val="11"/>
        <color indexed="8"/>
        <rFont val="宋体"/>
        <family val="0"/>
      </rPr>
      <t>3</t>
    </r>
  </si>
  <si>
    <r>
      <t>m</t>
    </r>
    <r>
      <rPr>
        <sz val="11"/>
        <color indexed="8"/>
        <rFont val="宋体"/>
        <family val="0"/>
      </rPr>
      <t>2</t>
    </r>
  </si>
  <si>
    <r>
      <t xml:space="preserve">二灰稳定碎石  </t>
    </r>
    <r>
      <rPr>
        <sz val="11"/>
        <rFont val="宋体"/>
        <family val="0"/>
      </rPr>
      <t>16</t>
    </r>
    <r>
      <rPr>
        <sz val="11"/>
        <rFont val="宋体"/>
        <family val="0"/>
      </rPr>
      <t>cm</t>
    </r>
  </si>
  <si>
    <r>
      <t xml:space="preserve">二灰稳定碎石  </t>
    </r>
    <r>
      <rPr>
        <sz val="11"/>
        <rFont val="宋体"/>
        <family val="0"/>
      </rPr>
      <t>18</t>
    </r>
    <r>
      <rPr>
        <sz val="11"/>
        <rFont val="宋体"/>
        <family val="0"/>
      </rPr>
      <t>cm</t>
    </r>
  </si>
  <si>
    <r>
      <t>AC-</t>
    </r>
    <r>
      <rPr>
        <sz val="11"/>
        <rFont val="宋体"/>
        <family val="0"/>
      </rPr>
      <t>2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C  </t>
    </r>
    <r>
      <rPr>
        <sz val="11"/>
        <rFont val="宋体"/>
        <family val="0"/>
      </rPr>
      <t>7</t>
    </r>
    <r>
      <rPr>
        <sz val="11"/>
        <rFont val="宋体"/>
        <family val="0"/>
      </rPr>
      <t>cm</t>
    </r>
    <r>
      <rPr>
        <sz val="11"/>
        <rFont val="宋体"/>
        <family val="0"/>
      </rPr>
      <t>(掺0.4%抗车辙剂)</t>
    </r>
  </si>
  <si>
    <t>纵横裂缝</t>
  </si>
  <si>
    <t>检查井加固</t>
  </si>
  <si>
    <t>清掏雨水口</t>
  </si>
  <si>
    <t>挖除旧路结构</t>
  </si>
  <si>
    <r>
      <t>205-</t>
    </r>
    <r>
      <rPr>
        <sz val="11"/>
        <color indexed="8"/>
        <rFont val="宋体"/>
        <family val="0"/>
      </rPr>
      <t>1</t>
    </r>
  </si>
  <si>
    <r>
      <t>-</t>
    </r>
    <r>
      <rPr>
        <sz val="11"/>
        <color indexed="8"/>
        <rFont val="宋体"/>
        <family val="0"/>
      </rPr>
      <t>l</t>
    </r>
  </si>
  <si>
    <t>土工格栅</t>
  </si>
  <si>
    <t>软土地基处理</t>
  </si>
  <si>
    <t>308-3</t>
  </si>
  <si>
    <r>
      <t>超薄磨耗层</t>
    </r>
    <r>
      <rPr>
        <sz val="11"/>
        <rFont val="宋体"/>
        <family val="0"/>
      </rPr>
      <t xml:space="preserve">Ⅰ型 （含粘层）2cm  </t>
    </r>
  </si>
  <si>
    <r>
      <t>3</t>
    </r>
    <r>
      <rPr>
        <sz val="11"/>
        <rFont val="宋体"/>
        <family val="0"/>
      </rPr>
      <t>09-1</t>
    </r>
  </si>
  <si>
    <t>细粒式沥青混凝土</t>
  </si>
  <si>
    <r>
      <t>AC-</t>
    </r>
    <r>
      <rPr>
        <sz val="11"/>
        <rFont val="宋体"/>
        <family val="0"/>
      </rPr>
      <t>20</t>
    </r>
    <r>
      <rPr>
        <sz val="11"/>
        <rFont val="宋体"/>
        <family val="0"/>
      </rPr>
      <t xml:space="preserve">C  </t>
    </r>
    <r>
      <rPr>
        <sz val="11"/>
        <rFont val="宋体"/>
        <family val="0"/>
      </rPr>
      <t>5</t>
    </r>
    <r>
      <rPr>
        <sz val="11"/>
        <rFont val="宋体"/>
        <family val="0"/>
      </rPr>
      <t>cm</t>
    </r>
    <r>
      <rPr>
        <sz val="11"/>
        <rFont val="宋体"/>
        <family val="0"/>
      </rPr>
      <t>(掺0.4%抗车辙剂)</t>
    </r>
  </si>
  <si>
    <r>
      <t>ZAC-</t>
    </r>
    <r>
      <rPr>
        <sz val="11"/>
        <rFont val="宋体"/>
        <family val="0"/>
      </rPr>
      <t>13</t>
    </r>
    <r>
      <rPr>
        <sz val="11"/>
        <rFont val="宋体"/>
        <family val="0"/>
      </rPr>
      <t xml:space="preserve">C  </t>
    </r>
    <r>
      <rPr>
        <sz val="11"/>
        <rFont val="宋体"/>
        <family val="0"/>
      </rPr>
      <t>3</t>
    </r>
    <r>
      <rPr>
        <sz val="11"/>
        <rFont val="宋体"/>
        <family val="0"/>
      </rPr>
      <t>cm</t>
    </r>
  </si>
  <si>
    <r>
      <t>按上项（11）金额的</t>
    </r>
    <r>
      <rPr>
        <sz val="12"/>
        <rFont val="宋体"/>
        <family val="0"/>
      </rPr>
      <t>5</t>
    </r>
    <r>
      <rPr>
        <sz val="12"/>
        <rFont val="宋体"/>
        <family val="0"/>
      </rPr>
      <t>%作为不可预见因素的暂定金额</t>
    </r>
  </si>
  <si>
    <t>花岗岩平缘石（10*20*49.5cm）部分利旧</t>
  </si>
  <si>
    <r>
      <t>A型花岗岩立缘石(15</t>
    </r>
    <r>
      <rPr>
        <sz val="11"/>
        <color indexed="8"/>
        <rFont val="宋体"/>
        <family val="0"/>
      </rPr>
      <t>*30*</t>
    </r>
    <r>
      <rPr>
        <sz val="11"/>
        <color indexed="8"/>
        <rFont val="宋体"/>
        <family val="0"/>
      </rPr>
      <t>49.5</t>
    </r>
    <r>
      <rPr>
        <sz val="11"/>
        <color indexed="8"/>
        <rFont val="宋体"/>
        <family val="0"/>
      </rPr>
      <t>cm</t>
    </r>
    <r>
      <rPr>
        <sz val="11"/>
        <color indexed="8"/>
        <rFont val="宋体"/>
        <family val="0"/>
      </rPr>
      <t>)</t>
    </r>
  </si>
  <si>
    <r>
      <t>2</t>
    </r>
    <r>
      <rPr>
        <sz val="11"/>
        <rFont val="宋体"/>
        <family val="0"/>
      </rPr>
      <t>02-7</t>
    </r>
  </si>
  <si>
    <t>挪移交通监控设备</t>
  </si>
  <si>
    <t>总额</t>
  </si>
  <si>
    <t>总额</t>
  </si>
  <si>
    <t>花岗岩路缘石</t>
  </si>
  <si>
    <t>配套照明设施</t>
  </si>
  <si>
    <t>拆改道路附属设施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</si>
</sst>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u val="single"/>
      <sz val="11"/>
      <name val="Calibri"/>
      <family val="0"/>
    </font>
    <font>
      <b/>
      <u val="single"/>
      <sz val="11"/>
      <name val="Cambria"/>
      <family val="0"/>
    </font>
    <font>
      <b/>
      <u val="single"/>
      <sz val="12"/>
      <name val="Calibri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84" fontId="48" fillId="0" borderId="10" xfId="0" applyNumberFormat="1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18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84" fontId="48" fillId="0" borderId="11" xfId="0" applyNumberFormat="1" applyFont="1" applyFill="1" applyBorder="1" applyAlignment="1">
      <alignment horizontal="center" vertical="center" wrapText="1"/>
    </xf>
    <xf numFmtId="184" fontId="48" fillId="0" borderId="13" xfId="0" applyNumberFormat="1" applyFont="1" applyFill="1" applyBorder="1" applyAlignment="1">
      <alignment horizontal="center"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>
      <alignment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184" fontId="46" fillId="0" borderId="10" xfId="0" applyNumberFormat="1" applyFont="1" applyBorder="1" applyAlignment="1">
      <alignment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185" fontId="6" fillId="0" borderId="11" xfId="0" applyNumberFormat="1" applyFont="1" applyFill="1" applyBorder="1" applyAlignment="1">
      <alignment horizontal="center" vertical="center" shrinkToFit="1"/>
    </xf>
    <xf numFmtId="184" fontId="6" fillId="0" borderId="11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shrinkToFit="1"/>
    </xf>
    <xf numFmtId="185" fontId="2" fillId="0" borderId="10" xfId="0" applyNumberFormat="1" applyFont="1" applyBorder="1" applyAlignment="1" applyProtection="1">
      <alignment horizontal="center" vertical="center" shrinkToFit="1"/>
      <protection hidden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5" fontId="49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>
      <alignment horizontal="center" vertical="center"/>
    </xf>
    <xf numFmtId="0" fontId="48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9.50390625" style="1" customWidth="1"/>
    <col min="2" max="2" width="13.75390625" style="1" customWidth="1"/>
    <col min="3" max="3" width="16.375" style="1" customWidth="1"/>
    <col min="4" max="4" width="9.00390625" style="1" customWidth="1"/>
    <col min="5" max="5" width="9.25390625" style="1" customWidth="1"/>
    <col min="6" max="7" width="11.50390625" style="1" customWidth="1"/>
    <col min="8" max="16384" width="9.00390625" style="1" customWidth="1"/>
  </cols>
  <sheetData>
    <row r="1" spans="1:7" ht="39" customHeight="1">
      <c r="A1" s="90" t="s">
        <v>0</v>
      </c>
      <c r="B1" s="90"/>
      <c r="C1" s="90"/>
      <c r="D1" s="90"/>
      <c r="E1" s="90"/>
      <c r="F1" s="90"/>
      <c r="G1" s="90"/>
    </row>
    <row r="2" spans="1:6" ht="36.75" customHeight="1">
      <c r="A2" s="1" t="s">
        <v>18</v>
      </c>
      <c r="B2" s="91" t="s">
        <v>86</v>
      </c>
      <c r="C2" s="92"/>
      <c r="D2" s="93"/>
      <c r="E2" s="93"/>
      <c r="F2" s="1" t="s">
        <v>5</v>
      </c>
    </row>
    <row r="3" spans="1:7" s="23" customFormat="1" ht="38.25" customHeight="1">
      <c r="A3" s="94" t="s">
        <v>41</v>
      </c>
      <c r="B3" s="94"/>
      <c r="C3" s="94"/>
      <c r="D3" s="94"/>
      <c r="E3" s="94"/>
      <c r="F3" s="94"/>
      <c r="G3" s="94"/>
    </row>
    <row r="4" spans="1:7" ht="32.25" customHeight="1">
      <c r="A4" s="3" t="s">
        <v>24</v>
      </c>
      <c r="B4" s="84" t="s">
        <v>25</v>
      </c>
      <c r="C4" s="85"/>
      <c r="D4" s="3" t="s">
        <v>1</v>
      </c>
      <c r="E4" s="3" t="s">
        <v>2</v>
      </c>
      <c r="F4" s="3" t="s">
        <v>3</v>
      </c>
      <c r="G4" s="3" t="s">
        <v>4</v>
      </c>
    </row>
    <row r="5" spans="1:7" s="39" customFormat="1" ht="37.5" customHeight="1">
      <c r="A5" s="22" t="s">
        <v>26</v>
      </c>
      <c r="B5" s="86" t="s">
        <v>44</v>
      </c>
      <c r="C5" s="87"/>
      <c r="D5" s="22" t="s">
        <v>27</v>
      </c>
      <c r="E5" s="22">
        <v>1</v>
      </c>
      <c r="F5" s="37"/>
      <c r="G5" s="68">
        <f aca="true" t="shared" si="0" ref="G5:G10">ROUND(E5*F5,0)</f>
        <v>0</v>
      </c>
    </row>
    <row r="6" spans="1:7" s="39" customFormat="1" ht="34.5" customHeight="1">
      <c r="A6" s="22" t="s">
        <v>31</v>
      </c>
      <c r="B6" s="86" t="s">
        <v>45</v>
      </c>
      <c r="C6" s="87"/>
      <c r="D6" s="22" t="s">
        <v>27</v>
      </c>
      <c r="E6" s="22">
        <v>1</v>
      </c>
      <c r="F6" s="37"/>
      <c r="G6" s="68">
        <f t="shared" si="0"/>
        <v>0</v>
      </c>
    </row>
    <row r="7" spans="1:7" s="39" customFormat="1" ht="39" customHeight="1">
      <c r="A7" s="88" t="s">
        <v>57</v>
      </c>
      <c r="B7" s="88" t="s">
        <v>28</v>
      </c>
      <c r="C7" s="22" t="s">
        <v>81</v>
      </c>
      <c r="D7" s="22" t="s">
        <v>27</v>
      </c>
      <c r="E7" s="22">
        <v>1</v>
      </c>
      <c r="F7" s="37"/>
      <c r="G7" s="68">
        <f t="shared" si="0"/>
        <v>0</v>
      </c>
    </row>
    <row r="8" spans="1:7" s="39" customFormat="1" ht="35.25" customHeight="1">
      <c r="A8" s="89"/>
      <c r="B8" s="89"/>
      <c r="C8" s="22" t="s">
        <v>82</v>
      </c>
      <c r="D8" s="22" t="s">
        <v>27</v>
      </c>
      <c r="E8" s="22">
        <v>1</v>
      </c>
      <c r="F8" s="37">
        <v>76250</v>
      </c>
      <c r="G8" s="68">
        <f t="shared" si="0"/>
        <v>76250</v>
      </c>
    </row>
    <row r="9" spans="1:7" s="39" customFormat="1" ht="42" customHeight="1">
      <c r="A9" s="24" t="s">
        <v>40</v>
      </c>
      <c r="B9" s="86" t="s">
        <v>66</v>
      </c>
      <c r="C9" s="87"/>
      <c r="D9" s="24" t="s">
        <v>27</v>
      </c>
      <c r="E9" s="22">
        <v>1</v>
      </c>
      <c r="F9" s="37"/>
      <c r="G9" s="68">
        <f t="shared" si="0"/>
        <v>0</v>
      </c>
    </row>
    <row r="10" spans="1:7" s="39" customFormat="1" ht="37.5" customHeight="1">
      <c r="A10" s="22" t="s">
        <v>29</v>
      </c>
      <c r="B10" s="86" t="s">
        <v>30</v>
      </c>
      <c r="C10" s="87"/>
      <c r="D10" s="22" t="s">
        <v>27</v>
      </c>
      <c r="E10" s="22">
        <v>1</v>
      </c>
      <c r="F10" s="37"/>
      <c r="G10" s="68">
        <f t="shared" si="0"/>
        <v>0</v>
      </c>
    </row>
    <row r="11" spans="1:15" s="43" customFormat="1" ht="45.75" customHeight="1">
      <c r="A11" s="82" t="s">
        <v>21</v>
      </c>
      <c r="B11" s="82"/>
      <c r="C11" s="82"/>
      <c r="D11" s="82"/>
      <c r="E11" s="83">
        <f>ROUND(SUM(G5:G10),0)</f>
        <v>76250</v>
      </c>
      <c r="F11" s="83"/>
      <c r="G11" s="41" t="s">
        <v>19</v>
      </c>
      <c r="H11" s="42"/>
      <c r="I11" s="42"/>
      <c r="J11" s="42"/>
      <c r="K11" s="42"/>
      <c r="L11" s="42"/>
      <c r="M11" s="42"/>
      <c r="N11" s="42"/>
      <c r="O11" s="42"/>
    </row>
    <row r="12" ht="32.25" customHeight="1"/>
    <row r="13" ht="25.5" customHeight="1">
      <c r="A13" s="8"/>
    </row>
  </sheetData>
  <sheetProtection password="E9DC" sheet="1"/>
  <protectedRanges>
    <protectedRange sqref="F5:F7 F9:F10" name="区域1"/>
  </protectedRanges>
  <mergeCells count="12">
    <mergeCell ref="A1:G1"/>
    <mergeCell ref="B2:E2"/>
    <mergeCell ref="A3:G3"/>
    <mergeCell ref="B10:C10"/>
    <mergeCell ref="A11:D11"/>
    <mergeCell ref="E11:F11"/>
    <mergeCell ref="B4:C4"/>
    <mergeCell ref="B5:C5"/>
    <mergeCell ref="B6:C6"/>
    <mergeCell ref="A7:A8"/>
    <mergeCell ref="B7:B8"/>
    <mergeCell ref="B9:C9"/>
  </mergeCells>
  <printOptions/>
  <pageMargins left="0.7086614173228347" right="0.35433070866141736" top="0.7480314960629921" bottom="1.3385826771653544" header="0.31496062992125984" footer="3.7401574803149606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E14" sqref="E14"/>
    </sheetView>
  </sheetViews>
  <sheetFormatPr defaultColWidth="9.00390625" defaultRowHeight="14.25"/>
  <cols>
    <col min="1" max="1" width="10.00390625" style="1" customWidth="1"/>
    <col min="2" max="2" width="29.25390625" style="9" customWidth="1"/>
    <col min="3" max="3" width="8.25390625" style="1" customWidth="1"/>
    <col min="4" max="4" width="11.25390625" style="10" customWidth="1"/>
    <col min="5" max="5" width="9.375" style="11" customWidth="1"/>
    <col min="6" max="6" width="12.875" style="11" customWidth="1"/>
    <col min="7" max="8" width="9.00390625" style="1" customWidth="1"/>
    <col min="9" max="9" width="18.375" style="1" bestFit="1" customWidth="1"/>
    <col min="10" max="16384" width="9.00390625" style="1" customWidth="1"/>
  </cols>
  <sheetData>
    <row r="1" spans="1:6" ht="33.75" customHeight="1">
      <c r="A1" s="90" t="s">
        <v>0</v>
      </c>
      <c r="B1" s="90"/>
      <c r="C1" s="90"/>
      <c r="D1" s="90"/>
      <c r="E1" s="90"/>
      <c r="F1" s="90"/>
    </row>
    <row r="2" spans="1:6" ht="33.75" customHeight="1">
      <c r="A2" s="2" t="s">
        <v>18</v>
      </c>
      <c r="B2" s="96" t="str">
        <f>'第100章'!B2</f>
        <v>通州区京塘路(北苑立交-翠屏西路)交通综合治理工程</v>
      </c>
      <c r="C2" s="96"/>
      <c r="D2" s="96"/>
      <c r="E2" s="97" t="s">
        <v>6</v>
      </c>
      <c r="F2" s="97"/>
    </row>
    <row r="3" spans="1:6" ht="38.25" customHeight="1">
      <c r="A3" s="94" t="s">
        <v>42</v>
      </c>
      <c r="B3" s="94"/>
      <c r="C3" s="94"/>
      <c r="D3" s="94"/>
      <c r="E3" s="94"/>
      <c r="F3" s="94"/>
    </row>
    <row r="4" spans="1:6" ht="31.5" customHeight="1">
      <c r="A4" s="3" t="s">
        <v>24</v>
      </c>
      <c r="B4" s="3" t="s">
        <v>25</v>
      </c>
      <c r="C4" s="3" t="s">
        <v>1</v>
      </c>
      <c r="D4" s="4" t="s">
        <v>2</v>
      </c>
      <c r="E4" s="5" t="s">
        <v>3</v>
      </c>
      <c r="F4" s="5" t="s">
        <v>4</v>
      </c>
    </row>
    <row r="5" spans="1:6" s="40" customFormat="1" ht="31.5" customHeight="1">
      <c r="A5" s="27" t="s">
        <v>49</v>
      </c>
      <c r="B5" s="6" t="s">
        <v>50</v>
      </c>
      <c r="C5" s="28" t="s">
        <v>27</v>
      </c>
      <c r="D5" s="45">
        <v>1</v>
      </c>
      <c r="E5" s="7"/>
      <c r="F5" s="68">
        <f>ROUND(D5*E5,0)</f>
        <v>0</v>
      </c>
    </row>
    <row r="6" spans="1:6" s="40" customFormat="1" ht="31.5" customHeight="1">
      <c r="A6" s="65" t="s">
        <v>87</v>
      </c>
      <c r="B6" s="66" t="s">
        <v>88</v>
      </c>
      <c r="C6" s="28"/>
      <c r="D6" s="46"/>
      <c r="E6" s="7"/>
      <c r="F6" s="68"/>
    </row>
    <row r="7" spans="1:6" s="40" customFormat="1" ht="31.5" customHeight="1">
      <c r="A7" s="27" t="s">
        <v>34</v>
      </c>
      <c r="B7" s="72" t="s">
        <v>97</v>
      </c>
      <c r="C7" s="67" t="s">
        <v>89</v>
      </c>
      <c r="D7" s="46">
        <v>1426</v>
      </c>
      <c r="E7" s="7"/>
      <c r="F7" s="68">
        <f>ROUND(D7*E7,0)</f>
        <v>0</v>
      </c>
    </row>
    <row r="8" spans="1:6" s="40" customFormat="1" ht="31.5" customHeight="1">
      <c r="A8" s="27" t="s">
        <v>51</v>
      </c>
      <c r="B8" s="6" t="s">
        <v>76</v>
      </c>
      <c r="C8" s="28" t="s">
        <v>56</v>
      </c>
      <c r="D8" s="46"/>
      <c r="E8" s="7"/>
      <c r="F8" s="68"/>
    </row>
    <row r="9" spans="1:6" s="40" customFormat="1" ht="31.5" customHeight="1">
      <c r="A9" s="27" t="s">
        <v>34</v>
      </c>
      <c r="B9" s="61" t="s">
        <v>75</v>
      </c>
      <c r="C9" s="28" t="s">
        <v>46</v>
      </c>
      <c r="D9" s="46">
        <v>1222</v>
      </c>
      <c r="E9" s="7"/>
      <c r="F9" s="68">
        <f>ROUND(D9*E9,0)</f>
        <v>0</v>
      </c>
    </row>
    <row r="10" spans="1:6" s="40" customFormat="1" ht="31.5" customHeight="1">
      <c r="A10" s="27" t="s">
        <v>54</v>
      </c>
      <c r="B10" s="6" t="s">
        <v>77</v>
      </c>
      <c r="C10" s="63" t="s">
        <v>80</v>
      </c>
      <c r="D10" s="46">
        <v>26400</v>
      </c>
      <c r="E10" s="7"/>
      <c r="F10" s="68">
        <f>ROUND(D10*E10,0)</f>
        <v>0</v>
      </c>
    </row>
    <row r="11" spans="1:6" s="40" customFormat="1" ht="31.5" customHeight="1">
      <c r="A11" s="62" t="s">
        <v>67</v>
      </c>
      <c r="B11" s="61" t="s">
        <v>72</v>
      </c>
      <c r="C11" s="28"/>
      <c r="D11" s="46"/>
      <c r="E11" s="7"/>
      <c r="F11" s="68"/>
    </row>
    <row r="12" spans="1:6" s="40" customFormat="1" ht="31.5" customHeight="1">
      <c r="A12" s="62" t="s">
        <v>34</v>
      </c>
      <c r="B12" s="61" t="s">
        <v>71</v>
      </c>
      <c r="C12" s="28" t="s">
        <v>55</v>
      </c>
      <c r="D12" s="64">
        <v>2785</v>
      </c>
      <c r="E12" s="7"/>
      <c r="F12" s="68">
        <f>ROUND(D12*E12,0)</f>
        <v>0</v>
      </c>
    </row>
    <row r="13" spans="1:6" s="40" customFormat="1" ht="31.5" customHeight="1">
      <c r="A13" s="77" t="s">
        <v>111</v>
      </c>
      <c r="B13" s="61" t="s">
        <v>117</v>
      </c>
      <c r="C13" s="28"/>
      <c r="D13" s="64"/>
      <c r="E13" s="7"/>
      <c r="F13" s="68"/>
    </row>
    <row r="14" spans="1:6" s="40" customFormat="1" ht="31.5" customHeight="1">
      <c r="A14" s="59" t="s">
        <v>34</v>
      </c>
      <c r="B14" s="78" t="s">
        <v>112</v>
      </c>
      <c r="C14" s="79" t="s">
        <v>113</v>
      </c>
      <c r="D14" s="80">
        <v>1</v>
      </c>
      <c r="E14" s="7"/>
      <c r="F14" s="68">
        <f>ROUND(D14*E14,0)</f>
        <v>0</v>
      </c>
    </row>
    <row r="15" spans="1:6" s="40" customFormat="1" ht="31.5" customHeight="1">
      <c r="A15" s="59" t="s">
        <v>48</v>
      </c>
      <c r="B15" s="61" t="s">
        <v>116</v>
      </c>
      <c r="C15" s="79" t="s">
        <v>114</v>
      </c>
      <c r="D15" s="80">
        <v>1</v>
      </c>
      <c r="E15" s="7"/>
      <c r="F15" s="68">
        <f>ROUND(D15*E15,0)</f>
        <v>0</v>
      </c>
    </row>
    <row r="16" spans="1:6" s="40" customFormat="1" ht="31.5" customHeight="1">
      <c r="A16" s="27" t="s">
        <v>62</v>
      </c>
      <c r="B16" s="6" t="s">
        <v>63</v>
      </c>
      <c r="C16" s="28" t="s">
        <v>56</v>
      </c>
      <c r="D16" s="46"/>
      <c r="E16" s="7"/>
      <c r="F16" s="68"/>
    </row>
    <row r="17" spans="1:6" s="40" customFormat="1" ht="31.5" customHeight="1">
      <c r="A17" s="27" t="s">
        <v>34</v>
      </c>
      <c r="B17" s="6" t="s">
        <v>64</v>
      </c>
      <c r="C17" s="28" t="s">
        <v>46</v>
      </c>
      <c r="D17" s="46">
        <v>307</v>
      </c>
      <c r="E17" s="7"/>
      <c r="F17" s="68">
        <f>ROUND(D17*E17,0)</f>
        <v>0</v>
      </c>
    </row>
    <row r="18" spans="1:6" s="40" customFormat="1" ht="31.5" customHeight="1">
      <c r="A18" s="71" t="s">
        <v>98</v>
      </c>
      <c r="B18" s="72" t="s">
        <v>101</v>
      </c>
      <c r="C18" s="28" t="s">
        <v>56</v>
      </c>
      <c r="D18" s="46"/>
      <c r="E18" s="7"/>
      <c r="F18" s="68"/>
    </row>
    <row r="19" spans="1:6" s="40" customFormat="1" ht="31.5" customHeight="1">
      <c r="A19" s="71" t="s">
        <v>99</v>
      </c>
      <c r="B19" s="72" t="s">
        <v>100</v>
      </c>
      <c r="C19" s="67" t="s">
        <v>90</v>
      </c>
      <c r="D19" s="46">
        <v>782</v>
      </c>
      <c r="E19" s="7"/>
      <c r="F19" s="68">
        <f>ROUND(D19*E19,0)</f>
        <v>0</v>
      </c>
    </row>
    <row r="20" spans="1:6" s="43" customFormat="1" ht="31.5" customHeight="1">
      <c r="A20" s="82" t="s">
        <v>37</v>
      </c>
      <c r="B20" s="82"/>
      <c r="C20" s="82"/>
      <c r="D20" s="95">
        <f>ROUND(SUM(F5:F19),0)</f>
        <v>0</v>
      </c>
      <c r="E20" s="95"/>
      <c r="F20" s="44" t="s">
        <v>19</v>
      </c>
    </row>
  </sheetData>
  <sheetProtection password="E9DC" sheet="1"/>
  <protectedRanges>
    <protectedRange sqref="E5 E7 E9:E10 E12 E14:E15 E17 E19" name="区域1"/>
  </protectedRanges>
  <mergeCells count="6">
    <mergeCell ref="A20:C20"/>
    <mergeCell ref="D20:E20"/>
    <mergeCell ref="A1:F1"/>
    <mergeCell ref="B2:D2"/>
    <mergeCell ref="E2:F2"/>
    <mergeCell ref="A3:F3"/>
  </mergeCells>
  <printOptions horizontalCentered="1"/>
  <pageMargins left="0.7480314960629921" right="0.7086614173228347" top="0.7874015748031497" bottom="1.3385826771653544" header="0.5118110236220472" footer="0.944881889763779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F18" sqref="F18"/>
    </sheetView>
  </sheetViews>
  <sheetFormatPr defaultColWidth="9.00390625" defaultRowHeight="14.25"/>
  <cols>
    <col min="1" max="1" width="11.00390625" style="19" customWidth="1"/>
    <col min="2" max="2" width="28.375" style="12" customWidth="1"/>
    <col min="3" max="3" width="6.875" style="12" customWidth="1"/>
    <col min="4" max="4" width="11.00390625" style="20" customWidth="1"/>
    <col min="5" max="5" width="10.625" style="21" customWidth="1"/>
    <col min="6" max="6" width="13.125" style="21" customWidth="1"/>
    <col min="7" max="7" width="9.00390625" style="12" customWidth="1"/>
    <col min="8" max="8" width="14.625" style="12" customWidth="1"/>
    <col min="9" max="9" width="13.875" style="12" bestFit="1" customWidth="1"/>
    <col min="10" max="16384" width="9.00390625" style="12" customWidth="1"/>
  </cols>
  <sheetData>
    <row r="1" spans="1:6" ht="33" customHeight="1">
      <c r="A1" s="100" t="s">
        <v>0</v>
      </c>
      <c r="B1" s="100"/>
      <c r="C1" s="100"/>
      <c r="D1" s="100"/>
      <c r="E1" s="100"/>
      <c r="F1" s="100"/>
    </row>
    <row r="2" spans="1:6" ht="35.25" customHeight="1">
      <c r="A2" s="13" t="s">
        <v>18</v>
      </c>
      <c r="B2" s="101" t="str">
        <f>'第100章'!B2</f>
        <v>通州区京塘路(北苑立交-翠屏西路)交通综合治理工程</v>
      </c>
      <c r="C2" s="101"/>
      <c r="D2" s="101"/>
      <c r="E2" s="102" t="s">
        <v>6</v>
      </c>
      <c r="F2" s="102"/>
    </row>
    <row r="3" spans="1:6" ht="38.25" customHeight="1">
      <c r="A3" s="103" t="s">
        <v>43</v>
      </c>
      <c r="B3" s="103"/>
      <c r="C3" s="103"/>
      <c r="D3" s="103"/>
      <c r="E3" s="103"/>
      <c r="F3" s="103"/>
    </row>
    <row r="4" spans="1:6" ht="32.25" customHeight="1">
      <c r="A4" s="14" t="s">
        <v>24</v>
      </c>
      <c r="B4" s="15" t="s">
        <v>25</v>
      </c>
      <c r="C4" s="15" t="s">
        <v>1</v>
      </c>
      <c r="D4" s="16" t="s">
        <v>2</v>
      </c>
      <c r="E4" s="17" t="s">
        <v>3</v>
      </c>
      <c r="F4" s="17" t="s">
        <v>4</v>
      </c>
    </row>
    <row r="5" spans="1:6" s="34" customFormat="1" ht="37.5" customHeight="1">
      <c r="A5" s="56" t="s">
        <v>73</v>
      </c>
      <c r="B5" s="55" t="s">
        <v>68</v>
      </c>
      <c r="C5" s="30" t="s">
        <v>56</v>
      </c>
      <c r="D5" s="31"/>
      <c r="E5" s="32"/>
      <c r="F5" s="33"/>
    </row>
    <row r="6" spans="1:6" s="34" customFormat="1" ht="37.5" customHeight="1">
      <c r="A6" s="29" t="s">
        <v>34</v>
      </c>
      <c r="B6" s="69" t="s">
        <v>91</v>
      </c>
      <c r="C6" s="30" t="s">
        <v>35</v>
      </c>
      <c r="D6" s="31">
        <v>8508</v>
      </c>
      <c r="E6" s="32"/>
      <c r="F6" s="33">
        <f>ROUND(D6*E6,0)</f>
        <v>0</v>
      </c>
    </row>
    <row r="7" spans="1:6" s="34" customFormat="1" ht="37.5" customHeight="1">
      <c r="A7" s="59" t="s">
        <v>48</v>
      </c>
      <c r="B7" s="69" t="s">
        <v>92</v>
      </c>
      <c r="C7" s="30" t="s">
        <v>35</v>
      </c>
      <c r="D7" s="31">
        <v>784</v>
      </c>
      <c r="E7" s="32"/>
      <c r="F7" s="33">
        <f>ROUND(D7*E7,0)</f>
        <v>0</v>
      </c>
    </row>
    <row r="8" spans="1:6" s="34" customFormat="1" ht="37.5" customHeight="1">
      <c r="A8" s="54" t="s">
        <v>69</v>
      </c>
      <c r="B8" s="61" t="s">
        <v>83</v>
      </c>
      <c r="C8" s="30" t="s">
        <v>35</v>
      </c>
      <c r="D8" s="31">
        <v>8691</v>
      </c>
      <c r="E8" s="32"/>
      <c r="F8" s="33">
        <f>ROUND(D8*E8,0)</f>
        <v>0</v>
      </c>
    </row>
    <row r="9" spans="1:6" s="34" customFormat="1" ht="37.5" customHeight="1">
      <c r="A9" s="29" t="s">
        <v>36</v>
      </c>
      <c r="B9" s="57" t="s">
        <v>84</v>
      </c>
      <c r="C9" s="30" t="s">
        <v>35</v>
      </c>
      <c r="D9" s="31">
        <v>17654</v>
      </c>
      <c r="E9" s="32"/>
      <c r="F9" s="33">
        <f>ROUND(D9*E9,0)</f>
        <v>0</v>
      </c>
    </row>
    <row r="10" spans="1:6" s="34" customFormat="1" ht="37.5" customHeight="1">
      <c r="A10" s="56" t="s">
        <v>102</v>
      </c>
      <c r="B10" s="70" t="s">
        <v>94</v>
      </c>
      <c r="C10" s="26" t="s">
        <v>47</v>
      </c>
      <c r="D10" s="25">
        <v>1980</v>
      </c>
      <c r="E10" s="18"/>
      <c r="F10" s="33">
        <f>ROUND(D10*E10,0)</f>
        <v>0</v>
      </c>
    </row>
    <row r="11" spans="1:6" s="34" customFormat="1" ht="37.5" customHeight="1">
      <c r="A11" s="75" t="s">
        <v>104</v>
      </c>
      <c r="B11" s="76" t="s">
        <v>105</v>
      </c>
      <c r="C11" s="26"/>
      <c r="D11" s="25"/>
      <c r="E11" s="32"/>
      <c r="F11" s="33"/>
    </row>
    <row r="12" spans="1:6" s="34" customFormat="1" ht="37.5" customHeight="1">
      <c r="A12" s="56" t="s">
        <v>34</v>
      </c>
      <c r="B12" s="76" t="s">
        <v>107</v>
      </c>
      <c r="C12" s="30" t="s">
        <v>35</v>
      </c>
      <c r="D12" s="31">
        <v>8827</v>
      </c>
      <c r="E12" s="32"/>
      <c r="F12" s="33">
        <f>ROUND(D12*E12,0)</f>
        <v>0</v>
      </c>
    </row>
    <row r="13" spans="1:6" s="34" customFormat="1" ht="37.5" customHeight="1">
      <c r="A13" s="56" t="s">
        <v>52</v>
      </c>
      <c r="B13" s="57" t="s">
        <v>70</v>
      </c>
      <c r="C13" s="30" t="s">
        <v>56</v>
      </c>
      <c r="D13" s="31"/>
      <c r="E13" s="32"/>
      <c r="F13" s="33"/>
    </row>
    <row r="14" spans="1:6" s="34" customFormat="1" ht="37.5" customHeight="1">
      <c r="A14" s="29" t="s">
        <v>34</v>
      </c>
      <c r="B14" s="76" t="s">
        <v>106</v>
      </c>
      <c r="C14" s="30" t="s">
        <v>35</v>
      </c>
      <c r="D14" s="31">
        <v>8827</v>
      </c>
      <c r="E14" s="32"/>
      <c r="F14" s="33">
        <f>ROUND(D14*E14,0)</f>
        <v>0</v>
      </c>
    </row>
    <row r="15" spans="1:6" s="34" customFormat="1" ht="37.5" customHeight="1">
      <c r="A15" s="56" t="s">
        <v>58</v>
      </c>
      <c r="B15" s="57" t="s">
        <v>59</v>
      </c>
      <c r="C15" s="30" t="s">
        <v>56</v>
      </c>
      <c r="D15" s="31"/>
      <c r="E15" s="32"/>
      <c r="F15" s="33"/>
    </row>
    <row r="16" spans="1:6" s="34" customFormat="1" ht="37.5" customHeight="1">
      <c r="A16" s="56" t="s">
        <v>34</v>
      </c>
      <c r="B16" s="69" t="s">
        <v>93</v>
      </c>
      <c r="C16" s="30" t="s">
        <v>35</v>
      </c>
      <c r="D16" s="31">
        <v>8691</v>
      </c>
      <c r="E16" s="32"/>
      <c r="F16" s="33">
        <f>ROUND(D16*E16,0)</f>
        <v>0</v>
      </c>
    </row>
    <row r="17" spans="1:6" s="34" customFormat="1" ht="37.5" customHeight="1">
      <c r="A17" s="59" t="s">
        <v>60</v>
      </c>
      <c r="B17" s="58" t="s">
        <v>61</v>
      </c>
      <c r="C17" s="26" t="s">
        <v>56</v>
      </c>
      <c r="D17" s="25"/>
      <c r="E17" s="18"/>
      <c r="F17" s="33"/>
    </row>
    <row r="18" spans="1:6" s="34" customFormat="1" ht="37.5" customHeight="1">
      <c r="A18" s="59" t="s">
        <v>34</v>
      </c>
      <c r="B18" s="61" t="s">
        <v>85</v>
      </c>
      <c r="C18" s="26" t="s">
        <v>35</v>
      </c>
      <c r="D18" s="25">
        <v>8691</v>
      </c>
      <c r="E18" s="18"/>
      <c r="F18" s="33">
        <f>ROUND(D18*E18,0)</f>
        <v>0</v>
      </c>
    </row>
    <row r="19" spans="1:6" s="34" customFormat="1" ht="37.5" customHeight="1">
      <c r="A19" s="59" t="s">
        <v>74</v>
      </c>
      <c r="B19" s="74" t="s">
        <v>103</v>
      </c>
      <c r="C19" s="26" t="s">
        <v>35</v>
      </c>
      <c r="D19" s="25">
        <v>34558</v>
      </c>
      <c r="E19" s="18"/>
      <c r="F19" s="33">
        <f>ROUND(D19*E19,0)</f>
        <v>0</v>
      </c>
    </row>
    <row r="20" spans="1:6" ht="37.5" customHeight="1">
      <c r="A20" s="35" t="s">
        <v>53</v>
      </c>
      <c r="B20" s="81" t="s">
        <v>115</v>
      </c>
      <c r="C20" s="26" t="s">
        <v>56</v>
      </c>
      <c r="D20" s="25"/>
      <c r="E20" s="18"/>
      <c r="F20" s="33"/>
    </row>
    <row r="21" spans="1:6" ht="37.5" customHeight="1">
      <c r="A21" s="35" t="s">
        <v>34</v>
      </c>
      <c r="B21" s="70" t="s">
        <v>110</v>
      </c>
      <c r="C21" s="26" t="s">
        <v>47</v>
      </c>
      <c r="D21" s="25">
        <v>10</v>
      </c>
      <c r="E21" s="18"/>
      <c r="F21" s="33">
        <f>ROUND(D21*E21,0)</f>
        <v>0</v>
      </c>
    </row>
    <row r="22" spans="1:6" ht="37.5" customHeight="1">
      <c r="A22" s="35" t="s">
        <v>48</v>
      </c>
      <c r="B22" s="70" t="s">
        <v>109</v>
      </c>
      <c r="C22" s="26" t="s">
        <v>47</v>
      </c>
      <c r="D22" s="25">
        <v>810</v>
      </c>
      <c r="E22" s="18"/>
      <c r="F22" s="33">
        <f>ROUND(D22*E22,0)</f>
        <v>0</v>
      </c>
    </row>
    <row r="23" spans="1:6" ht="37.5" customHeight="1">
      <c r="A23" s="59" t="s">
        <v>78</v>
      </c>
      <c r="B23" s="58" t="s">
        <v>79</v>
      </c>
      <c r="C23" s="26"/>
      <c r="D23" s="25"/>
      <c r="E23" s="36"/>
      <c r="F23" s="33"/>
    </row>
    <row r="24" spans="1:6" ht="37.5" customHeight="1">
      <c r="A24" s="35" t="s">
        <v>34</v>
      </c>
      <c r="B24" s="70" t="s">
        <v>95</v>
      </c>
      <c r="C24" s="26" t="s">
        <v>65</v>
      </c>
      <c r="D24" s="73">
        <v>86</v>
      </c>
      <c r="E24" s="36"/>
      <c r="F24" s="33">
        <f>ROUND(D24*E24,0)</f>
        <v>0</v>
      </c>
    </row>
    <row r="25" spans="1:6" ht="37.5" customHeight="1">
      <c r="A25" s="59" t="s">
        <v>48</v>
      </c>
      <c r="B25" s="70" t="s">
        <v>96</v>
      </c>
      <c r="C25" s="26" t="s">
        <v>65</v>
      </c>
      <c r="D25" s="73">
        <v>110</v>
      </c>
      <c r="E25" s="36"/>
      <c r="F25" s="33">
        <f>ROUND(D25*E25,0)</f>
        <v>0</v>
      </c>
    </row>
    <row r="26" spans="1:6" s="47" customFormat="1" ht="37.5" customHeight="1">
      <c r="A26" s="98" t="s">
        <v>38</v>
      </c>
      <c r="B26" s="98"/>
      <c r="C26" s="98"/>
      <c r="D26" s="99">
        <f>ROUND(SUM(F5:F25),0)</f>
        <v>0</v>
      </c>
      <c r="E26" s="99"/>
      <c r="F26" s="17" t="s">
        <v>19</v>
      </c>
    </row>
  </sheetData>
  <sheetProtection password="E9DC" sheet="1"/>
  <protectedRanges>
    <protectedRange sqref="E6:E10 E12 E14 E16 E18:E19 E21:E22 E24:E25" name="区域1"/>
  </protectedRanges>
  <mergeCells count="6">
    <mergeCell ref="A26:C26"/>
    <mergeCell ref="D26:E26"/>
    <mergeCell ref="A1:F1"/>
    <mergeCell ref="B2:D2"/>
    <mergeCell ref="E2:F2"/>
    <mergeCell ref="A3:F3"/>
  </mergeCells>
  <printOptions horizontalCentered="1"/>
  <pageMargins left="0.7480314960629921" right="0.7480314960629921" top="0.62" bottom="1.31" header="0.5118110236220472" footer="0.9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5" sqref="D15"/>
    </sheetView>
  </sheetViews>
  <sheetFormatPr defaultColWidth="9.00390625" defaultRowHeight="14.25"/>
  <cols>
    <col min="1" max="2" width="7.375" style="0" customWidth="1"/>
    <col min="3" max="3" width="45.875" style="0" customWidth="1"/>
    <col min="4" max="4" width="18.00390625" style="0" customWidth="1"/>
  </cols>
  <sheetData>
    <row r="1" spans="1:4" ht="33" customHeight="1">
      <c r="A1" s="105" t="s">
        <v>7</v>
      </c>
      <c r="B1" s="105"/>
      <c r="C1" s="105"/>
      <c r="D1" s="105"/>
    </row>
    <row r="2" spans="1:5" ht="39" customHeight="1">
      <c r="A2" s="108" t="str">
        <f>"工程名称："&amp;'第100章'!B2</f>
        <v>工程名称：通州区京塘路(北苑立交-翠屏西路)交通综合治理工程</v>
      </c>
      <c r="B2" s="108"/>
      <c r="C2" s="108"/>
      <c r="D2" s="60" t="s">
        <v>6</v>
      </c>
      <c r="E2" s="38"/>
    </row>
    <row r="3" spans="1:4" s="50" customFormat="1" ht="39" customHeight="1">
      <c r="A3" s="48" t="s">
        <v>8</v>
      </c>
      <c r="B3" s="48" t="s">
        <v>9</v>
      </c>
      <c r="C3" s="48" t="s">
        <v>10</v>
      </c>
      <c r="D3" s="49" t="s">
        <v>20</v>
      </c>
    </row>
    <row r="4" spans="1:4" s="50" customFormat="1" ht="30.75" customHeight="1">
      <c r="A4" s="51">
        <v>1</v>
      </c>
      <c r="B4" s="51">
        <v>100</v>
      </c>
      <c r="C4" s="51" t="s">
        <v>11</v>
      </c>
      <c r="D4" s="52">
        <f>'第100章'!E11</f>
        <v>76250</v>
      </c>
    </row>
    <row r="5" spans="1:4" s="50" customFormat="1" ht="30.75" customHeight="1">
      <c r="A5" s="51">
        <v>2</v>
      </c>
      <c r="B5" s="51">
        <v>200</v>
      </c>
      <c r="C5" s="51" t="s">
        <v>12</v>
      </c>
      <c r="D5" s="52">
        <f>'第200章'!D20</f>
        <v>0</v>
      </c>
    </row>
    <row r="6" spans="1:4" s="50" customFormat="1" ht="30.75" customHeight="1">
      <c r="A6" s="51">
        <v>3</v>
      </c>
      <c r="B6" s="51">
        <v>300</v>
      </c>
      <c r="C6" s="51" t="s">
        <v>13</v>
      </c>
      <c r="D6" s="52">
        <f>'第300章 '!D26:E26</f>
        <v>0</v>
      </c>
    </row>
    <row r="7" spans="1:4" s="50" customFormat="1" ht="30.75" customHeight="1">
      <c r="A7" s="51">
        <v>4</v>
      </c>
      <c r="B7" s="51">
        <v>400</v>
      </c>
      <c r="C7" s="51" t="s">
        <v>14</v>
      </c>
      <c r="D7" s="52"/>
    </row>
    <row r="8" spans="1:4" s="50" customFormat="1" ht="30.75" customHeight="1">
      <c r="A8" s="51">
        <v>5</v>
      </c>
      <c r="B8" s="51">
        <v>500</v>
      </c>
      <c r="C8" s="51" t="s">
        <v>15</v>
      </c>
      <c r="D8" s="52"/>
    </row>
    <row r="9" spans="1:4" s="50" customFormat="1" ht="30.75" customHeight="1">
      <c r="A9" s="51">
        <v>6</v>
      </c>
      <c r="B9" s="51">
        <v>600</v>
      </c>
      <c r="C9" s="51" t="s">
        <v>16</v>
      </c>
      <c r="D9" s="52"/>
    </row>
    <row r="10" spans="1:4" s="50" customFormat="1" ht="30.75" customHeight="1">
      <c r="A10" s="51">
        <v>7</v>
      </c>
      <c r="B10" s="51">
        <v>700</v>
      </c>
      <c r="C10" s="51" t="s">
        <v>17</v>
      </c>
      <c r="D10" s="52"/>
    </row>
    <row r="11" spans="1:4" s="50" customFormat="1" ht="35.25" customHeight="1">
      <c r="A11" s="51">
        <v>8</v>
      </c>
      <c r="B11" s="104" t="s">
        <v>22</v>
      </c>
      <c r="C11" s="104"/>
      <c r="D11" s="53">
        <f>SUM(D4:D10)</f>
        <v>76250</v>
      </c>
    </row>
    <row r="12" spans="1:4" s="50" customFormat="1" ht="35.25" customHeight="1">
      <c r="A12" s="51">
        <v>9</v>
      </c>
      <c r="B12" s="104" t="s">
        <v>23</v>
      </c>
      <c r="C12" s="104"/>
      <c r="D12" s="53"/>
    </row>
    <row r="13" spans="1:4" s="50" customFormat="1" ht="35.25" customHeight="1">
      <c r="A13" s="51">
        <v>10</v>
      </c>
      <c r="B13" s="104" t="s">
        <v>39</v>
      </c>
      <c r="C13" s="104"/>
      <c r="D13" s="53">
        <f>ROUND((5083335*0.015),0)</f>
        <v>76250</v>
      </c>
    </row>
    <row r="14" spans="1:4" s="50" customFormat="1" ht="35.25" customHeight="1">
      <c r="A14" s="51">
        <v>11</v>
      </c>
      <c r="B14" s="106" t="s">
        <v>32</v>
      </c>
      <c r="C14" s="106"/>
      <c r="D14" s="53">
        <f>ROUND(D11-D12-D13,0)</f>
        <v>0</v>
      </c>
    </row>
    <row r="15" spans="1:4" s="50" customFormat="1" ht="35.25" customHeight="1">
      <c r="A15" s="51">
        <v>12</v>
      </c>
      <c r="B15" s="107" t="s">
        <v>108</v>
      </c>
      <c r="C15" s="104"/>
      <c r="D15" s="53">
        <f>ROUND(D14*5%,0)</f>
        <v>0</v>
      </c>
    </row>
    <row r="16" spans="1:4" s="50" customFormat="1" ht="35.25" customHeight="1">
      <c r="A16" s="51">
        <v>13</v>
      </c>
      <c r="B16" s="104" t="s">
        <v>33</v>
      </c>
      <c r="C16" s="104"/>
      <c r="D16" s="53">
        <f>D11+D15</f>
        <v>76250</v>
      </c>
    </row>
  </sheetData>
  <sheetProtection password="E9DC" sheet="1"/>
  <mergeCells count="8">
    <mergeCell ref="B13:C13"/>
    <mergeCell ref="A1:D1"/>
    <mergeCell ref="B11:C11"/>
    <mergeCell ref="B12:C12"/>
    <mergeCell ref="B16:C16"/>
    <mergeCell ref="B14:C14"/>
    <mergeCell ref="B15:C15"/>
    <mergeCell ref="A2:C2"/>
  </mergeCells>
  <printOptions horizontalCentered="1"/>
  <pageMargins left="0.7" right="0.7" top="0.75" bottom="0.71" header="0.3" footer="2.1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2017-09-01T01:24:36Z</cp:lastPrinted>
  <dcterms:created xsi:type="dcterms:W3CDTF">2008-04-07T07:00:19Z</dcterms:created>
  <dcterms:modified xsi:type="dcterms:W3CDTF">2017-09-01T01:26:05Z</dcterms:modified>
  <cp:category/>
  <cp:version/>
  <cp:contentType/>
  <cp:contentStatus/>
</cp:coreProperties>
</file>