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20" tabRatio="610" activeTab="0"/>
  </bookViews>
  <sheets>
    <sheet name="第100章 (潭王路)" sheetId="1" r:id="rId1"/>
    <sheet name="第200章 (潭王路)" sheetId="2" r:id="rId2"/>
    <sheet name="第300章 (潭王路)" sheetId="3" r:id="rId3"/>
    <sheet name="第600章 (潭王路)" sheetId="4" r:id="rId4"/>
    <sheet name="第100章（高芹路）" sheetId="5" r:id="rId5"/>
    <sheet name="第600章（高芹路）" sheetId="6" r:id="rId6"/>
    <sheet name="汇总表" sheetId="7" r:id="rId7"/>
  </sheets>
  <definedNames>
    <definedName name="_xlnm.Print_Titles" localSheetId="1">'第200章 (潭王路)'!$1:$4</definedName>
    <definedName name="_xlnm.Print_Titles" localSheetId="2">'第300章 (潭王路)'!$1:$4</definedName>
    <definedName name="_xlnm.Print_Titles" localSheetId="3">'第600章 (潭王路)'!$1:$4</definedName>
    <definedName name="_xlnm.Print_Titles" localSheetId="5">'第600章（高芹路）'!$1:$4</definedName>
  </definedNames>
  <calcPr fullCalcOnLoad="1"/>
</workbook>
</file>

<file path=xl/sharedStrings.xml><?xml version="1.0" encoding="utf-8"?>
<sst xmlns="http://schemas.openxmlformats.org/spreadsheetml/2006/main" count="304" uniqueCount="150">
  <si>
    <t>工程量清单</t>
  </si>
  <si>
    <t>工程名称：</t>
  </si>
  <si>
    <t>货币单位：人民币元</t>
  </si>
  <si>
    <t>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</si>
  <si>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</si>
  <si>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</si>
  <si>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</si>
  <si>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</si>
  <si>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</si>
  <si>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</si>
  <si>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</si>
  <si>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</si>
  <si>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</si>
  <si>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</si>
  <si>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</si>
  <si>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</si>
  <si>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</si>
  <si>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</si>
  <si>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</si>
  <si>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</si>
  <si>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</si>
  <si>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</si>
  <si>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第600章  安全设施及预埋管线</t>
  </si>
  <si>
    <t>-a</t>
  </si>
  <si>
    <t>套</t>
  </si>
  <si>
    <t>-b</t>
  </si>
  <si>
    <t>604-1</t>
  </si>
  <si>
    <t>单柱式交通标志</t>
  </si>
  <si>
    <t>清单  第600章 合计   人民币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</si>
  <si>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</si>
  <si>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</si>
  <si>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</si>
  <si>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</si>
  <si>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</si>
  <si>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</si>
  <si>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</si>
  <si>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</si>
  <si>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</si>
  <si>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</si>
  <si>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</si>
  <si>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</si>
  <si>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</si>
  <si>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</si>
  <si>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</si>
  <si>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投标价（8+12=13）</t>
  </si>
  <si>
    <t>货币单位：人民币元</t>
  </si>
  <si>
    <t>604-13</t>
  </si>
  <si>
    <t>602-1</t>
  </si>
  <si>
    <t>混凝土护栏</t>
  </si>
  <si>
    <t>m</t>
  </si>
  <si>
    <t>602-2</t>
  </si>
  <si>
    <t>波形梁钢护栏</t>
  </si>
  <si>
    <t>SB级</t>
  </si>
  <si>
    <t>-c</t>
  </si>
  <si>
    <t>改造上游端头</t>
  </si>
  <si>
    <t>-d</t>
  </si>
  <si>
    <t>-e</t>
  </si>
  <si>
    <t>D=0.8</t>
  </si>
  <si>
    <t>0.8×1.0</t>
  </si>
  <si>
    <t>a=1.1</t>
  </si>
  <si>
    <t>2（0.4×0.6）</t>
  </si>
  <si>
    <t>604-14</t>
  </si>
  <si>
    <t>道口标柱</t>
  </si>
  <si>
    <t>根</t>
  </si>
  <si>
    <t>604-16</t>
  </si>
  <si>
    <t>示警桩</t>
  </si>
  <si>
    <t>拆除现状示警桩</t>
  </si>
  <si>
    <t>605-1</t>
  </si>
  <si>
    <t>热熔型涂料路面标线</t>
  </si>
  <si>
    <t>普通热熔标线</t>
  </si>
  <si>
    <t>m2</t>
  </si>
  <si>
    <t>停车让行线</t>
  </si>
  <si>
    <t>处</t>
  </si>
  <si>
    <t>-b1</t>
  </si>
  <si>
    <t>A级</t>
  </si>
  <si>
    <t>0.8×1.0+0.8×0.35</t>
  </si>
  <si>
    <t>604-7</t>
  </si>
  <si>
    <t>附着式交通标志</t>
  </si>
  <si>
    <t>1.0×0.4</t>
  </si>
  <si>
    <t>604-12</t>
  </si>
  <si>
    <t>更换版面</t>
  </si>
  <si>
    <t>-a1</t>
  </si>
  <si>
    <t>2.0×1.0</t>
  </si>
  <si>
    <t>1.0×2.0</t>
  </si>
  <si>
    <t>-c1</t>
  </si>
  <si>
    <t>现状单悬式标志调换位置</t>
  </si>
  <si>
    <t>604-15</t>
  </si>
  <si>
    <t>拆除现状柱式轮廓标</t>
  </si>
  <si>
    <t>604-17</t>
  </si>
  <si>
    <t>拆除现状不规范混凝土护栏</t>
  </si>
  <si>
    <t>块</t>
  </si>
  <si>
    <r>
      <t>按上项（11）金额的</t>
    </r>
    <r>
      <rPr>
        <sz val="12"/>
        <rFont val="宋体"/>
        <family val="0"/>
      </rPr>
      <t>3%作为不可预见因素的暂定金额</t>
    </r>
  </si>
  <si>
    <t>货币单位：人民币元</t>
  </si>
  <si>
    <t>第200章  路基</t>
  </si>
  <si>
    <t>202-2</t>
  </si>
  <si>
    <t>挖除旧路面</t>
  </si>
  <si>
    <t>挖除旧路结构41厘米</t>
  </si>
  <si>
    <t>m2</t>
  </si>
  <si>
    <t>202-3</t>
  </si>
  <si>
    <t>拆除结构物</t>
  </si>
  <si>
    <t>拆除砌墙</t>
  </si>
  <si>
    <t>m3</t>
  </si>
  <si>
    <t>清单  第200章 合计   人民币</t>
  </si>
  <si>
    <t>第300章  路面</t>
  </si>
  <si>
    <t>305-1</t>
  </si>
  <si>
    <t>石灰粉煤灰稳定碎石基层</t>
  </si>
  <si>
    <t>厚18cm</t>
  </si>
  <si>
    <t>m2</t>
  </si>
  <si>
    <t>308-1</t>
  </si>
  <si>
    <t>改性乳化沥青透层</t>
  </si>
  <si>
    <t>309-2</t>
  </si>
  <si>
    <t>中粒式沥青混凝土</t>
  </si>
  <si>
    <t>AC-16C 厚5cm</t>
  </si>
  <si>
    <t>m2</t>
  </si>
  <si>
    <t>清单  第300章 合计   人民币</t>
  </si>
  <si>
    <t>-a</t>
  </si>
  <si>
    <t>-b</t>
  </si>
  <si>
    <t>改造现况护栏</t>
  </si>
  <si>
    <t>-a</t>
  </si>
  <si>
    <t>新建A级（含50米护栏立柱间距为2米段）</t>
  </si>
  <si>
    <t>-b</t>
  </si>
  <si>
    <t>个</t>
  </si>
  <si>
    <t>改造上游消能端头</t>
  </si>
  <si>
    <t>-f</t>
  </si>
  <si>
    <t>拆除现况护栏</t>
  </si>
  <si>
    <t>602-6</t>
  </si>
  <si>
    <t>缆索护栏</t>
  </si>
  <si>
    <t>新设缆索护栏</t>
  </si>
  <si>
    <t>-b</t>
  </si>
  <si>
    <t>改造现况缆索护栏</t>
  </si>
  <si>
    <t>602-7</t>
  </si>
  <si>
    <t>自发光护栏</t>
  </si>
  <si>
    <t>-a</t>
  </si>
  <si>
    <t>-b2</t>
  </si>
  <si>
    <t>0.4×0.6</t>
  </si>
  <si>
    <t>-d1</t>
  </si>
  <si>
    <t>-d2</t>
  </si>
  <si>
    <t>a=1.1（太阳能）</t>
  </si>
  <si>
    <t>-e</t>
  </si>
  <si>
    <t>新建示警桩</t>
  </si>
  <si>
    <t>-a</t>
  </si>
  <si>
    <t>-b</t>
  </si>
  <si>
    <t>薄层铺装</t>
  </si>
  <si>
    <t>导向箭头</t>
  </si>
  <si>
    <t>潭王路安全生命防护工程</t>
  </si>
  <si>
    <t>高芹路安全生命防护工程</t>
  </si>
  <si>
    <t>工程名称：潭王路、高芹路安全生命防护工程</t>
  </si>
  <si>
    <t>潭王路</t>
  </si>
  <si>
    <t>高芹路</t>
  </si>
  <si>
    <t>金额合计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</si>
</sst>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);[Red]\(0.0\)"/>
    <numFmt numFmtId="179" formatCode="0_ "/>
    <numFmt numFmtId="180" formatCode="0_);[Red]\(0\)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6" fillId="16" borderId="8" applyNumberFormat="0" applyAlignment="0" applyProtection="0"/>
    <xf numFmtId="0" fontId="8" fillId="7" borderId="5" applyNumberFormat="0" applyAlignment="0" applyProtection="0"/>
    <xf numFmtId="0" fontId="17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177" fontId="0" fillId="0" borderId="10" xfId="0" applyNumberFormat="1" applyFont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9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0" xfId="42" applyFill="1">
      <alignment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0" xfId="0" applyNumberFormat="1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41" applyFont="1" applyFill="1" applyAlignment="1">
      <alignment horizontal="center" vertical="center"/>
      <protection/>
    </xf>
    <xf numFmtId="0" fontId="0" fillId="0" borderId="0" xfId="41" applyFont="1" applyFill="1" applyAlignment="1">
      <alignment vertical="center"/>
      <protection/>
    </xf>
    <xf numFmtId="0" fontId="0" fillId="0" borderId="0" xfId="41" applyFill="1" applyBorder="1" applyAlignment="1">
      <alignment horizontal="left" vertical="center" wrapText="1"/>
      <protection/>
    </xf>
    <xf numFmtId="0" fontId="0" fillId="0" borderId="0" xfId="41" applyFont="1" applyFill="1" applyBorder="1" applyAlignment="1">
      <alignment horizontal="left" vertical="center" wrapText="1"/>
      <protection/>
    </xf>
    <xf numFmtId="0" fontId="0" fillId="0" borderId="11" xfId="41" applyFill="1" applyBorder="1" applyAlignment="1">
      <alignment horizontal="center" vertical="center"/>
      <protection/>
    </xf>
    <xf numFmtId="0" fontId="0" fillId="0" borderId="0" xfId="43" applyFill="1">
      <alignment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41" applyFont="1" applyFill="1" applyBorder="1" applyAlignment="1">
      <alignment vertical="center" wrapText="1"/>
      <protection/>
    </xf>
    <xf numFmtId="179" fontId="0" fillId="0" borderId="10" xfId="41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41" applyFont="1" applyFill="1" applyBorder="1" applyAlignment="1">
      <alignment horizontal="right" vertical="center"/>
      <protection/>
    </xf>
    <xf numFmtId="179" fontId="5" fillId="0" borderId="10" xfId="41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41" applyFont="1" applyFill="1" applyBorder="1" applyAlignment="1">
      <alignment vertical="center"/>
      <protection/>
    </xf>
    <xf numFmtId="0" fontId="0" fillId="0" borderId="0" xfId="41" applyFont="1" applyFill="1" applyAlignment="1">
      <alignment horizontal="center" vertical="center" wrapText="1"/>
      <protection/>
    </xf>
    <xf numFmtId="0" fontId="0" fillId="0" borderId="0" xfId="41" applyAlignment="1">
      <alignment vertical="center"/>
      <protection/>
    </xf>
    <xf numFmtId="0" fontId="4" fillId="0" borderId="0" xfId="41" applyFont="1" applyFill="1" applyAlignment="1">
      <alignment vertical="center"/>
      <protection/>
    </xf>
    <xf numFmtId="0" fontId="3" fillId="0" borderId="0" xfId="41" applyFont="1" applyAlignment="1">
      <alignment horizontal="center" vertical="center"/>
      <protection/>
    </xf>
    <xf numFmtId="0" fontId="0" fillId="0" borderId="0" xfId="41" applyFont="1" applyAlignment="1">
      <alignment vertical="center"/>
      <protection/>
    </xf>
    <xf numFmtId="0" fontId="0" fillId="0" borderId="0" xfId="41" applyAlignment="1">
      <alignment/>
      <protection/>
    </xf>
    <xf numFmtId="0" fontId="0" fillId="0" borderId="0" xfId="41" applyFont="1" applyFill="1" applyBorder="1" applyAlignment="1">
      <alignment vertical="center"/>
      <protection/>
    </xf>
    <xf numFmtId="0" fontId="0" fillId="0" borderId="0" xfId="41" applyFont="1" applyBorder="1" applyAlignment="1">
      <alignment horizontal="center" vertical="center" shrinkToFit="1"/>
      <protection/>
    </xf>
    <xf numFmtId="0" fontId="3" fillId="0" borderId="10" xfId="41" applyFont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1" applyNumberFormat="1" applyFont="1" applyBorder="1" applyAlignment="1">
      <alignment horizontal="center" vertical="center" shrinkToFit="1"/>
      <protection/>
    </xf>
    <xf numFmtId="0" fontId="0" fillId="0" borderId="10" xfId="41" applyFont="1" applyBorder="1" applyAlignment="1">
      <alignment horizontal="center" vertical="center" shrinkToFit="1"/>
      <protection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1" applyFont="1" applyBorder="1" applyAlignment="1">
      <alignment vertical="center" wrapText="1"/>
      <protection/>
    </xf>
    <xf numFmtId="0" fontId="0" fillId="0" borderId="0" xfId="41" applyNumberFormat="1" applyFont="1" applyAlignment="1">
      <alignment horizontal="center" vertical="center"/>
      <protection/>
    </xf>
    <xf numFmtId="177" fontId="0" fillId="0" borderId="10" xfId="41" applyNumberFormat="1" applyFont="1" applyFill="1" applyBorder="1" applyAlignment="1">
      <alignment horizontal="center" vertical="center" shrinkToFit="1"/>
      <protection/>
    </xf>
    <xf numFmtId="177" fontId="1" fillId="0" borderId="10" xfId="41" applyNumberFormat="1" applyFont="1" applyBorder="1" applyAlignment="1">
      <alignment horizontal="center" vertical="center" wrapText="1"/>
      <protection/>
    </xf>
    <xf numFmtId="177" fontId="0" fillId="0" borderId="10" xfId="41" applyNumberFormat="1" applyFont="1" applyBorder="1" applyAlignment="1">
      <alignment horizontal="center" vertical="center" shrinkToFit="1"/>
      <protection/>
    </xf>
    <xf numFmtId="177" fontId="0" fillId="0" borderId="10" xfId="41" applyNumberFormat="1" applyFont="1" applyBorder="1" applyAlignment="1">
      <alignment horizontal="center" vertical="center"/>
      <protection/>
    </xf>
    <xf numFmtId="49" fontId="1" fillId="0" borderId="10" xfId="41" applyNumberFormat="1" applyFont="1" applyBorder="1" applyAlignment="1">
      <alignment horizontal="center" vertical="center" wrapText="1"/>
      <protection/>
    </xf>
    <xf numFmtId="0" fontId="0" fillId="0" borderId="10" xfId="41" applyFill="1" applyBorder="1" applyAlignment="1">
      <alignment horizontal="right" vertical="center"/>
      <protection/>
    </xf>
    <xf numFmtId="0" fontId="0" fillId="0" borderId="10" xfId="41" applyFont="1" applyFill="1" applyBorder="1" applyAlignment="1">
      <alignment vertical="center" shrinkToFit="1"/>
      <protection/>
    </xf>
    <xf numFmtId="0" fontId="4" fillId="0" borderId="0" xfId="41" applyFont="1" applyAlignment="1">
      <alignment vertical="center"/>
      <protection/>
    </xf>
    <xf numFmtId="49" fontId="0" fillId="0" borderId="0" xfId="41" applyNumberFormat="1" applyFont="1" applyFill="1" applyBorder="1" applyAlignment="1">
      <alignment vertical="center"/>
      <protection/>
    </xf>
    <xf numFmtId="49" fontId="0" fillId="0" borderId="10" xfId="41" applyNumberFormat="1" applyFont="1" applyFill="1" applyBorder="1" applyAlignment="1">
      <alignment horizontal="center" vertical="center"/>
      <protection/>
    </xf>
    <xf numFmtId="176" fontId="0" fillId="0" borderId="10" xfId="41" applyNumberFormat="1" applyFont="1" applyBorder="1" applyAlignment="1">
      <alignment horizontal="center" vertical="center" shrinkToFit="1"/>
      <protection/>
    </xf>
    <xf numFmtId="176" fontId="0" fillId="0" borderId="0" xfId="41" applyNumberFormat="1" applyFont="1" applyAlignment="1">
      <alignment horizontal="center" vertical="center"/>
      <protection/>
    </xf>
    <xf numFmtId="176" fontId="1" fillId="0" borderId="10" xfId="41" applyNumberFormat="1" applyFont="1" applyBorder="1" applyAlignment="1">
      <alignment horizontal="center" vertical="center" wrapText="1"/>
      <protection/>
    </xf>
    <xf numFmtId="176" fontId="0" fillId="0" borderId="10" xfId="41" applyNumberFormat="1" applyFont="1" applyBorder="1" applyAlignment="1">
      <alignment horizontal="center" vertical="center"/>
      <protection/>
    </xf>
    <xf numFmtId="180" fontId="0" fillId="0" borderId="10" xfId="41" applyNumberFormat="1" applyFont="1" applyBorder="1" applyAlignment="1">
      <alignment horizontal="center" vertical="center"/>
      <protection/>
    </xf>
    <xf numFmtId="177" fontId="0" fillId="0" borderId="10" xfId="41" applyNumberFormat="1" applyFill="1" applyBorder="1" applyAlignment="1">
      <alignment horizontal="center" vertical="center" shrinkToFit="1"/>
      <protection/>
    </xf>
    <xf numFmtId="0" fontId="0" fillId="0" borderId="10" xfId="41" applyBorder="1" applyAlignment="1">
      <alignment vertical="center"/>
      <protection/>
    </xf>
    <xf numFmtId="180" fontId="0" fillId="0" borderId="10" xfId="41" applyNumberFormat="1" applyFont="1" applyBorder="1" applyAlignment="1">
      <alignment horizontal="center" vertical="center" shrinkToFit="1"/>
      <protection/>
    </xf>
    <xf numFmtId="180" fontId="1" fillId="0" borderId="10" xfId="41" applyNumberFormat="1" applyFont="1" applyBorder="1" applyAlignment="1">
      <alignment horizontal="center" vertical="center" wrapText="1"/>
      <protection/>
    </xf>
    <xf numFmtId="49" fontId="0" fillId="0" borderId="0" xfId="41" applyNumberFormat="1" applyFont="1" applyAlignment="1">
      <alignment vertical="center"/>
      <protection/>
    </xf>
    <xf numFmtId="176" fontId="0" fillId="0" borderId="0" xfId="41" applyNumberFormat="1" applyFont="1" applyAlignment="1">
      <alignment vertical="center"/>
      <protection/>
    </xf>
    <xf numFmtId="49" fontId="4" fillId="0" borderId="0" xfId="41" applyNumberFormat="1" applyFont="1" applyAlignment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179" fontId="2" fillId="0" borderId="10" xfId="41" applyNumberFormat="1" applyFont="1" applyFill="1" applyBorder="1" applyAlignment="1">
      <alignment horizontal="center" vertical="center" shrinkToFit="1"/>
      <protection/>
    </xf>
    <xf numFmtId="179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10" xfId="0" applyNumberFormat="1" applyFont="1" applyBorder="1" applyAlignment="1" applyProtection="1">
      <alignment horizontal="center" vertical="center" shrinkToFit="1"/>
      <protection hidden="1"/>
    </xf>
    <xf numFmtId="179" fontId="0" fillId="0" borderId="10" xfId="0" applyNumberFormat="1" applyFont="1" applyBorder="1" applyAlignment="1" applyProtection="1">
      <alignment horizontal="center" vertical="center" shrinkToFit="1"/>
      <protection hidden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张凤路 清单" xfId="42"/>
    <cellStyle name="常规_张凤路 清单 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9.625" style="53" customWidth="1"/>
    <col min="2" max="2" width="27.00390625" style="53" customWidth="1"/>
    <col min="3" max="4" width="9.00390625" style="53" customWidth="1"/>
    <col min="5" max="5" width="11.50390625" style="53" customWidth="1"/>
    <col min="6" max="6" width="12.50390625" style="53" customWidth="1"/>
    <col min="7" max="16384" width="9.00390625" style="53" customWidth="1"/>
  </cols>
  <sheetData>
    <row r="1" spans="1:6" ht="42" customHeight="1">
      <c r="A1" s="52" t="s">
        <v>0</v>
      </c>
      <c r="B1" s="52"/>
      <c r="C1" s="52"/>
      <c r="D1" s="52"/>
      <c r="E1" s="52"/>
      <c r="F1" s="52"/>
    </row>
    <row r="2" spans="1:256" s="57" customFormat="1" ht="42" customHeight="1">
      <c r="A2" s="53" t="s">
        <v>1</v>
      </c>
      <c r="B2" s="54" t="s">
        <v>144</v>
      </c>
      <c r="C2" s="55"/>
      <c r="D2" s="55"/>
      <c r="E2" s="56" t="s">
        <v>92</v>
      </c>
      <c r="F2" s="56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  <c r="IT2" s="53"/>
      <c r="IU2" s="53"/>
      <c r="IV2" s="53"/>
    </row>
    <row r="3" spans="1:6" ht="37.5" customHeight="1">
      <c r="A3" s="58" t="s">
        <v>3</v>
      </c>
      <c r="B3" s="58"/>
      <c r="C3" s="58"/>
      <c r="D3" s="58"/>
      <c r="E3" s="58"/>
      <c r="F3" s="58"/>
    </row>
    <row r="4" spans="1:6" ht="42" customHeight="1">
      <c r="A4" s="59" t="s">
        <v>4</v>
      </c>
      <c r="B4" s="59" t="s">
        <v>5</v>
      </c>
      <c r="C4" s="59" t="s">
        <v>6</v>
      </c>
      <c r="D4" s="59" t="s">
        <v>7</v>
      </c>
      <c r="E4" s="59" t="s">
        <v>8</v>
      </c>
      <c r="F4" s="59" t="s">
        <v>9</v>
      </c>
    </row>
    <row r="5" spans="1:6" ht="42" customHeight="1">
      <c r="A5" s="60" t="s">
        <v>10</v>
      </c>
      <c r="B5" s="61" t="s">
        <v>11</v>
      </c>
      <c r="C5" s="60" t="s">
        <v>12</v>
      </c>
      <c r="D5" s="60">
        <v>1</v>
      </c>
      <c r="E5" s="104"/>
      <c r="F5" s="62">
        <f>ROUND(D5*E5,0)</f>
        <v>0</v>
      </c>
    </row>
    <row r="6" spans="1:6" ht="42" customHeight="1">
      <c r="A6" s="60" t="s">
        <v>13</v>
      </c>
      <c r="B6" s="61" t="s">
        <v>14</v>
      </c>
      <c r="C6" s="60" t="s">
        <v>12</v>
      </c>
      <c r="D6" s="60">
        <v>1</v>
      </c>
      <c r="E6" s="104"/>
      <c r="F6" s="62">
        <f>ROUND(D6*E6,0)</f>
        <v>0</v>
      </c>
    </row>
    <row r="7" spans="1:6" ht="42" customHeight="1">
      <c r="A7" s="60" t="s">
        <v>15</v>
      </c>
      <c r="B7" s="61" t="s">
        <v>16</v>
      </c>
      <c r="C7" s="60" t="s">
        <v>12</v>
      </c>
      <c r="D7" s="60">
        <v>1</v>
      </c>
      <c r="E7" s="104"/>
      <c r="F7" s="62">
        <f>ROUND(D7*E7,0)</f>
        <v>0</v>
      </c>
    </row>
    <row r="8" spans="1:6" ht="42" customHeight="1">
      <c r="A8" s="60" t="s">
        <v>17</v>
      </c>
      <c r="B8" s="61" t="s">
        <v>18</v>
      </c>
      <c r="C8" s="60" t="s">
        <v>12</v>
      </c>
      <c r="D8" s="60">
        <v>1</v>
      </c>
      <c r="E8" s="104"/>
      <c r="F8" s="62">
        <f>ROUND(D8*E8,0)</f>
        <v>0</v>
      </c>
    </row>
    <row r="9" spans="1:14" ht="38.25" customHeight="1">
      <c r="A9" s="63" t="s">
        <v>19</v>
      </c>
      <c r="B9" s="63"/>
      <c r="C9" s="63"/>
      <c r="D9" s="64">
        <f>ROUND(SUM(F5:F8),0)</f>
        <v>0</v>
      </c>
      <c r="E9" s="64"/>
      <c r="F9" s="65" t="s">
        <v>20</v>
      </c>
      <c r="G9" s="66"/>
      <c r="H9" s="66"/>
      <c r="I9" s="66"/>
      <c r="J9" s="66"/>
      <c r="K9" s="66"/>
      <c r="L9" s="66"/>
      <c r="M9" s="66"/>
      <c r="N9" s="66"/>
    </row>
    <row r="10" spans="1:256" s="67" customFormat="1" ht="14.25">
      <c r="A10" s="53"/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</row>
    <row r="11" spans="1:256" s="67" customFormat="1" ht="14.2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</row>
    <row r="12" spans="1:256" s="57" customFormat="1" ht="25.5" customHeight="1">
      <c r="A12" s="68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/>
      <c r="HE12" s="53"/>
      <c r="HF12" s="53"/>
      <c r="HG12" s="53"/>
      <c r="HH12" s="53"/>
      <c r="HI12" s="53"/>
      <c r="HJ12" s="53"/>
      <c r="HK12" s="53"/>
      <c r="HL12" s="53"/>
      <c r="HM12" s="53"/>
      <c r="HN12" s="53"/>
      <c r="HO12" s="53"/>
      <c r="HP12" s="53"/>
      <c r="HQ12" s="53"/>
      <c r="HR12" s="53"/>
      <c r="HS12" s="53"/>
      <c r="HT12" s="53"/>
      <c r="HU12" s="53"/>
      <c r="HV12" s="53"/>
      <c r="HW12" s="53"/>
      <c r="HX12" s="53"/>
      <c r="HY12" s="53"/>
      <c r="HZ12" s="53"/>
      <c r="IA12" s="53"/>
      <c r="IB12" s="53"/>
      <c r="IC12" s="53"/>
      <c r="ID12" s="53"/>
      <c r="IE12" s="53"/>
      <c r="IF12" s="53"/>
      <c r="IG12" s="53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  <c r="IT12" s="53"/>
      <c r="IU12" s="53"/>
      <c r="IV12" s="53"/>
    </row>
  </sheetData>
  <sheetProtection password="CFE9" sheet="1"/>
  <protectedRanges>
    <protectedRange sqref="E5: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79166666666667" right="0.7479166666666667" top="0.7868055555555555" bottom="0.9840277777777777" header="0.5111111111111111" footer="4.459722222222222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10.875" style="70" customWidth="1"/>
    <col min="2" max="2" width="27.375" style="70" customWidth="1"/>
    <col min="3" max="3" width="9.00390625" style="70" customWidth="1"/>
    <col min="4" max="4" width="11.00390625" style="70" customWidth="1"/>
    <col min="5" max="5" width="10.75390625" style="70" customWidth="1"/>
    <col min="6" max="6" width="10.875" style="70" customWidth="1"/>
    <col min="7" max="7" width="38.375" style="70" customWidth="1"/>
    <col min="8" max="16384" width="9.00390625" style="70" customWidth="1"/>
  </cols>
  <sheetData>
    <row r="1" spans="1:256" s="71" customFormat="1" ht="42.75" customHeight="1">
      <c r="A1" s="69" t="s">
        <v>0</v>
      </c>
      <c r="B1" s="69"/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s="71" customFormat="1" ht="35.25" customHeight="1">
      <c r="A2" s="72" t="s">
        <v>1</v>
      </c>
      <c r="B2" s="55" t="str">
        <f>'第100章 (潭王路)'!B2</f>
        <v>潭王路安全生命防护工程</v>
      </c>
      <c r="C2" s="55"/>
      <c r="D2" s="55"/>
      <c r="E2" s="73" t="s">
        <v>21</v>
      </c>
      <c r="F2" s="7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</row>
    <row r="3" spans="1:256" s="71" customFormat="1" ht="44.25" customHeight="1">
      <c r="A3" s="74" t="s">
        <v>93</v>
      </c>
      <c r="B3" s="74"/>
      <c r="C3" s="74"/>
      <c r="D3" s="74"/>
      <c r="E3" s="74"/>
      <c r="F3" s="7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s="71" customFormat="1" ht="44.25" customHeight="1">
      <c r="A4" s="59" t="s">
        <v>4</v>
      </c>
      <c r="B4" s="75" t="s">
        <v>5</v>
      </c>
      <c r="C4" s="75" t="s">
        <v>6</v>
      </c>
      <c r="D4" s="76" t="s">
        <v>7</v>
      </c>
      <c r="E4" s="77" t="s">
        <v>8</v>
      </c>
      <c r="F4" s="77" t="s">
        <v>9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7" ht="44.25" customHeight="1">
      <c r="A5" s="78" t="s">
        <v>94</v>
      </c>
      <c r="B5" s="79" t="s">
        <v>95</v>
      </c>
      <c r="C5" s="78"/>
      <c r="D5" s="80"/>
      <c r="E5" s="81"/>
      <c r="F5" s="62"/>
      <c r="G5" s="53"/>
    </row>
    <row r="6" spans="1:256" s="71" customFormat="1" ht="44.25" customHeight="1">
      <c r="A6" s="59" t="s">
        <v>23</v>
      </c>
      <c r="B6" s="79" t="s">
        <v>96</v>
      </c>
      <c r="C6" s="78" t="s">
        <v>97</v>
      </c>
      <c r="D6" s="82">
        <v>320</v>
      </c>
      <c r="E6" s="83"/>
      <c r="F6" s="62">
        <f>ROUND(D6*E6,0)</f>
        <v>0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71" customFormat="1" ht="44.25" customHeight="1">
      <c r="A7" s="78" t="s">
        <v>98</v>
      </c>
      <c r="B7" s="79" t="s">
        <v>99</v>
      </c>
      <c r="C7" s="78"/>
      <c r="D7" s="82"/>
      <c r="E7" s="83"/>
      <c r="F7" s="62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7" ht="44.25" customHeight="1">
      <c r="A8" s="59" t="s">
        <v>23</v>
      </c>
      <c r="B8" s="79" t="s">
        <v>100</v>
      </c>
      <c r="C8" s="78" t="s">
        <v>101</v>
      </c>
      <c r="D8" s="84">
        <v>46.52</v>
      </c>
      <c r="E8" s="81"/>
      <c r="F8" s="62">
        <f>ROUND(D8*E8,0)</f>
        <v>0</v>
      </c>
      <c r="G8" s="53"/>
    </row>
    <row r="9" spans="1:256" s="71" customFormat="1" ht="44.25" customHeight="1">
      <c r="A9" s="86" t="s">
        <v>102</v>
      </c>
      <c r="B9" s="63"/>
      <c r="C9" s="63"/>
      <c r="D9" s="64">
        <f>SUM(F6:F8)</f>
        <v>0</v>
      </c>
      <c r="E9" s="64"/>
      <c r="F9" s="87" t="s">
        <v>20</v>
      </c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0"/>
      <c r="IT9" s="70"/>
      <c r="IU9" s="70"/>
      <c r="IV9" s="70"/>
    </row>
    <row r="10" spans="1:256" s="67" customFormat="1" ht="14.25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s="67" customFormat="1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s="71" customFormat="1" ht="25.5" customHeight="1">
      <c r="A12" s="88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</sheetData>
  <sheetProtection password="CFE9" sheet="1"/>
  <protectedRanges>
    <protectedRange sqref="E6 E8" name="区域1"/>
  </protectedRanges>
  <mergeCells count="6">
    <mergeCell ref="A1:F1"/>
    <mergeCell ref="B2:D2"/>
    <mergeCell ref="E2:F2"/>
    <mergeCell ref="A3:F3"/>
    <mergeCell ref="A9:C9"/>
    <mergeCell ref="D9:E9"/>
  </mergeCells>
  <printOptions horizontalCentered="1"/>
  <pageMargins left="0.7479166666666667" right="0.7479166666666667" top="0.7868055555555555" bottom="1.1805555555555556" header="0.5111111111111111" footer="3.9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1" width="10.875" style="70" customWidth="1"/>
    <col min="2" max="2" width="27.375" style="70" customWidth="1"/>
    <col min="3" max="3" width="9.00390625" style="70" customWidth="1"/>
    <col min="4" max="4" width="11.00390625" style="70" customWidth="1"/>
    <col min="5" max="5" width="10.75390625" style="70" customWidth="1"/>
    <col min="6" max="6" width="10.875" style="70" customWidth="1"/>
    <col min="7" max="7" width="38.375" style="70" customWidth="1"/>
    <col min="8" max="16384" width="9.00390625" style="70" customWidth="1"/>
  </cols>
  <sheetData>
    <row r="1" spans="1:256" s="71" customFormat="1" ht="36" customHeight="1">
      <c r="A1" s="69" t="s">
        <v>0</v>
      </c>
      <c r="B1" s="69"/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s="71" customFormat="1" ht="32.25" customHeight="1">
      <c r="A2" s="72" t="s">
        <v>1</v>
      </c>
      <c r="B2" s="55" t="str">
        <f>'第100章 (潭王路)'!B2</f>
        <v>潭王路安全生命防护工程</v>
      </c>
      <c r="C2" s="55"/>
      <c r="D2" s="55"/>
      <c r="E2" s="73" t="s">
        <v>21</v>
      </c>
      <c r="F2" s="7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</row>
    <row r="3" spans="1:256" s="71" customFormat="1" ht="39.75" customHeight="1">
      <c r="A3" s="74" t="s">
        <v>103</v>
      </c>
      <c r="B3" s="74"/>
      <c r="C3" s="74"/>
      <c r="D3" s="74"/>
      <c r="E3" s="74"/>
      <c r="F3" s="7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s="71" customFormat="1" ht="39.75" customHeight="1">
      <c r="A4" s="59" t="s">
        <v>4</v>
      </c>
      <c r="B4" s="75" t="s">
        <v>5</v>
      </c>
      <c r="C4" s="75" t="s">
        <v>6</v>
      </c>
      <c r="D4" s="76" t="s">
        <v>7</v>
      </c>
      <c r="E4" s="77" t="s">
        <v>8</v>
      </c>
      <c r="F4" s="77" t="s">
        <v>9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7" ht="39.75" customHeight="1">
      <c r="A5" s="78" t="s">
        <v>104</v>
      </c>
      <c r="B5" s="79" t="s">
        <v>105</v>
      </c>
      <c r="C5" s="78"/>
      <c r="D5" s="80"/>
      <c r="E5" s="81"/>
      <c r="F5" s="62"/>
      <c r="G5" s="53"/>
    </row>
    <row r="6" spans="1:256" s="71" customFormat="1" ht="39.75" customHeight="1">
      <c r="A6" s="59" t="s">
        <v>23</v>
      </c>
      <c r="B6" s="79" t="s">
        <v>106</v>
      </c>
      <c r="C6" s="78" t="s">
        <v>107</v>
      </c>
      <c r="D6" s="82">
        <f>320+320</f>
        <v>640</v>
      </c>
      <c r="E6" s="83"/>
      <c r="F6" s="62">
        <f>ROUND(D6*E6,0)</f>
        <v>0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71" customFormat="1" ht="39.75" customHeight="1">
      <c r="A7" s="78" t="s">
        <v>108</v>
      </c>
      <c r="B7" s="79" t="s">
        <v>109</v>
      </c>
      <c r="C7" s="78" t="s">
        <v>107</v>
      </c>
      <c r="D7" s="82">
        <v>320</v>
      </c>
      <c r="E7" s="83"/>
      <c r="F7" s="62">
        <f>ROUND(D7*E7,0)</f>
        <v>0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7" ht="39.75" customHeight="1">
      <c r="A8" s="78" t="s">
        <v>110</v>
      </c>
      <c r="B8" s="79" t="s">
        <v>111</v>
      </c>
      <c r="C8" s="78"/>
      <c r="D8" s="84"/>
      <c r="E8" s="81"/>
      <c r="F8" s="62"/>
      <c r="G8" s="53"/>
    </row>
    <row r="9" spans="1:7" ht="39.75" customHeight="1">
      <c r="A9" s="59" t="s">
        <v>23</v>
      </c>
      <c r="B9" s="79" t="s">
        <v>112</v>
      </c>
      <c r="C9" s="78" t="s">
        <v>113</v>
      </c>
      <c r="D9" s="84">
        <v>320</v>
      </c>
      <c r="E9" s="81"/>
      <c r="F9" s="62">
        <f>ROUND(D9*E9,0)</f>
        <v>0</v>
      </c>
      <c r="G9" s="53"/>
    </row>
    <row r="10" spans="1:256" s="71" customFormat="1" ht="39.75" customHeight="1">
      <c r="A10" s="86" t="s">
        <v>114</v>
      </c>
      <c r="B10" s="63"/>
      <c r="C10" s="63"/>
      <c r="D10" s="64">
        <f>SUM(F6:F9)</f>
        <v>0</v>
      </c>
      <c r="E10" s="64"/>
      <c r="F10" s="87" t="s">
        <v>20</v>
      </c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  <c r="IL10" s="70"/>
      <c r="IM10" s="70"/>
      <c r="IN10" s="70"/>
      <c r="IO10" s="70"/>
      <c r="IP10" s="70"/>
      <c r="IQ10" s="70"/>
      <c r="IR10" s="70"/>
      <c r="IS10" s="70"/>
      <c r="IT10" s="70"/>
      <c r="IU10" s="70"/>
      <c r="IV10" s="70"/>
    </row>
    <row r="11" spans="1:256" s="67" customFormat="1" ht="14.25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256" s="67" customFormat="1" ht="14.2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s="71" customFormat="1" ht="25.5" customHeight="1">
      <c r="A13" s="8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  <c r="IV13" s="70"/>
    </row>
  </sheetData>
  <sheetProtection password="CFE9" sheet="1"/>
  <protectedRanges>
    <protectedRange sqref="E6:E7 E9" name="区域1"/>
  </protectedRanges>
  <mergeCells count="6">
    <mergeCell ref="A1:F1"/>
    <mergeCell ref="B2:D2"/>
    <mergeCell ref="E2:F2"/>
    <mergeCell ref="A3:F3"/>
    <mergeCell ref="A10:C10"/>
    <mergeCell ref="D10:E10"/>
  </mergeCells>
  <printOptions horizontalCentered="1"/>
  <pageMargins left="0.7479166666666667" right="0.7479166666666667" top="0.89" bottom="1.1805555555555556" header="0.5111111111111111" footer="4.17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1" width="10.875" style="100" customWidth="1"/>
    <col min="2" max="2" width="27.375" style="70" customWidth="1"/>
    <col min="3" max="3" width="9.00390625" style="70" customWidth="1"/>
    <col min="4" max="4" width="11.00390625" style="101" customWidth="1"/>
    <col min="5" max="5" width="10.75390625" style="70" customWidth="1"/>
    <col min="6" max="6" width="10.875" style="70" customWidth="1"/>
    <col min="7" max="7" width="38.375" style="70" customWidth="1"/>
    <col min="8" max="16384" width="9.00390625" style="70" customWidth="1"/>
  </cols>
  <sheetData>
    <row r="1" spans="1:256" s="71" customFormat="1" ht="36" customHeight="1">
      <c r="A1" s="69" t="s">
        <v>0</v>
      </c>
      <c r="B1" s="69"/>
      <c r="C1" s="69"/>
      <c r="D1" s="69"/>
      <c r="E1" s="69"/>
      <c r="F1" s="69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</row>
    <row r="2" spans="1:256" s="71" customFormat="1" ht="36" customHeight="1">
      <c r="A2" s="89" t="s">
        <v>1</v>
      </c>
      <c r="B2" s="55" t="str">
        <f>'第100章 (潭王路)'!B2</f>
        <v>潭王路安全生命防护工程</v>
      </c>
      <c r="C2" s="55"/>
      <c r="D2" s="55"/>
      <c r="E2" s="73" t="s">
        <v>21</v>
      </c>
      <c r="F2" s="73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  <c r="IV2" s="70"/>
    </row>
    <row r="3" spans="1:256" s="71" customFormat="1" ht="33" customHeight="1">
      <c r="A3" s="74" t="s">
        <v>22</v>
      </c>
      <c r="B3" s="74"/>
      <c r="C3" s="74"/>
      <c r="D3" s="74"/>
      <c r="E3" s="74"/>
      <c r="F3" s="74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  <c r="IV3" s="70"/>
    </row>
    <row r="4" spans="1:256" s="71" customFormat="1" ht="33" customHeight="1">
      <c r="A4" s="90" t="s">
        <v>4</v>
      </c>
      <c r="B4" s="75" t="s">
        <v>5</v>
      </c>
      <c r="C4" s="75" t="s">
        <v>6</v>
      </c>
      <c r="D4" s="91" t="s">
        <v>7</v>
      </c>
      <c r="E4" s="77" t="s">
        <v>8</v>
      </c>
      <c r="F4" s="77" t="s">
        <v>9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7" ht="33" customHeight="1">
      <c r="A5" s="85" t="s">
        <v>47</v>
      </c>
      <c r="B5" s="79" t="s">
        <v>48</v>
      </c>
      <c r="C5" s="78"/>
      <c r="D5" s="92"/>
      <c r="E5" s="81"/>
      <c r="F5" s="62"/>
      <c r="G5" s="53"/>
    </row>
    <row r="6" spans="1:256" s="71" customFormat="1" ht="33" customHeight="1">
      <c r="A6" s="85" t="s">
        <v>115</v>
      </c>
      <c r="B6" s="79" t="s">
        <v>48</v>
      </c>
      <c r="C6" s="78" t="s">
        <v>49</v>
      </c>
      <c r="D6" s="93">
        <v>585</v>
      </c>
      <c r="E6" s="83"/>
      <c r="F6" s="62">
        <f>ROUND(D6*E6,0)</f>
        <v>0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70"/>
      <c r="FY6" s="70"/>
      <c r="FZ6" s="70"/>
      <c r="GA6" s="70"/>
      <c r="GB6" s="70"/>
      <c r="GC6" s="70"/>
      <c r="GD6" s="70"/>
      <c r="GE6" s="70"/>
      <c r="GF6" s="70"/>
      <c r="GG6" s="70"/>
      <c r="GH6" s="70"/>
      <c r="GI6" s="70"/>
      <c r="GJ6" s="70"/>
      <c r="GK6" s="70"/>
      <c r="GL6" s="70"/>
      <c r="GM6" s="70"/>
      <c r="GN6" s="70"/>
      <c r="GO6" s="70"/>
      <c r="GP6" s="70"/>
      <c r="GQ6" s="70"/>
      <c r="GR6" s="70"/>
      <c r="GS6" s="70"/>
      <c r="GT6" s="70"/>
      <c r="GU6" s="70"/>
      <c r="GV6" s="70"/>
      <c r="GW6" s="70"/>
      <c r="GX6" s="70"/>
      <c r="GY6" s="70"/>
      <c r="GZ6" s="70"/>
      <c r="HA6" s="70"/>
      <c r="HB6" s="70"/>
      <c r="HC6" s="70"/>
      <c r="HD6" s="70"/>
      <c r="HE6" s="70"/>
      <c r="HF6" s="70"/>
      <c r="HG6" s="70"/>
      <c r="HH6" s="70"/>
      <c r="HI6" s="70"/>
      <c r="HJ6" s="70"/>
      <c r="HK6" s="70"/>
      <c r="HL6" s="70"/>
      <c r="HM6" s="70"/>
      <c r="HN6" s="70"/>
      <c r="HO6" s="70"/>
      <c r="HP6" s="70"/>
      <c r="HQ6" s="70"/>
      <c r="HR6" s="70"/>
      <c r="HS6" s="70"/>
      <c r="HT6" s="70"/>
      <c r="HU6" s="70"/>
      <c r="HV6" s="70"/>
      <c r="HW6" s="70"/>
      <c r="HX6" s="70"/>
      <c r="HY6" s="70"/>
      <c r="HZ6" s="70"/>
      <c r="IA6" s="70"/>
      <c r="IB6" s="70"/>
      <c r="IC6" s="70"/>
      <c r="ID6" s="70"/>
      <c r="IE6" s="70"/>
      <c r="IF6" s="70"/>
      <c r="IG6" s="70"/>
      <c r="IH6" s="70"/>
      <c r="II6" s="70"/>
      <c r="IJ6" s="70"/>
      <c r="IK6" s="70"/>
      <c r="IL6" s="70"/>
      <c r="IM6" s="70"/>
      <c r="IN6" s="70"/>
      <c r="IO6" s="70"/>
      <c r="IP6" s="70"/>
      <c r="IQ6" s="70"/>
      <c r="IR6" s="70"/>
      <c r="IS6" s="70"/>
      <c r="IT6" s="70"/>
      <c r="IU6" s="70"/>
      <c r="IV6" s="70"/>
    </row>
    <row r="7" spans="1:256" s="71" customFormat="1" ht="33" customHeight="1">
      <c r="A7" s="85" t="s">
        <v>116</v>
      </c>
      <c r="B7" s="79" t="s">
        <v>117</v>
      </c>
      <c r="C7" s="78" t="s">
        <v>49</v>
      </c>
      <c r="D7" s="93">
        <v>490</v>
      </c>
      <c r="E7" s="83"/>
      <c r="F7" s="62">
        <f>ROUND(D7*E7,0)</f>
        <v>0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7" ht="33" customHeight="1">
      <c r="A8" s="85" t="s">
        <v>50</v>
      </c>
      <c r="B8" s="79" t="s">
        <v>51</v>
      </c>
      <c r="C8" s="78"/>
      <c r="D8" s="94"/>
      <c r="E8" s="81"/>
      <c r="F8" s="62"/>
      <c r="G8" s="53"/>
    </row>
    <row r="9" spans="1:7" ht="33" customHeight="1">
      <c r="A9" s="90" t="s">
        <v>118</v>
      </c>
      <c r="B9" s="79" t="s">
        <v>119</v>
      </c>
      <c r="C9" s="78" t="s">
        <v>49</v>
      </c>
      <c r="D9" s="94">
        <v>5258</v>
      </c>
      <c r="E9" s="81"/>
      <c r="F9" s="62">
        <f>ROUND(D9*E9,0)</f>
        <v>0</v>
      </c>
      <c r="G9" s="53"/>
    </row>
    <row r="10" spans="1:7" ht="33" customHeight="1">
      <c r="A10" s="85" t="s">
        <v>120</v>
      </c>
      <c r="B10" s="79" t="s">
        <v>52</v>
      </c>
      <c r="C10" s="78" t="s">
        <v>49</v>
      </c>
      <c r="D10" s="94">
        <v>2310</v>
      </c>
      <c r="E10" s="81"/>
      <c r="F10" s="62">
        <f>ROUND(D10*E10,0)</f>
        <v>0</v>
      </c>
      <c r="G10" s="53"/>
    </row>
    <row r="11" spans="1:7" ht="33" customHeight="1">
      <c r="A11" s="85" t="s">
        <v>53</v>
      </c>
      <c r="B11" s="79" t="s">
        <v>54</v>
      </c>
      <c r="C11" s="78" t="s">
        <v>121</v>
      </c>
      <c r="D11" s="95">
        <v>6</v>
      </c>
      <c r="E11" s="81"/>
      <c r="F11" s="62">
        <f>ROUND(D11*E11,0)</f>
        <v>0</v>
      </c>
      <c r="G11" s="53"/>
    </row>
    <row r="12" spans="1:7" ht="33" customHeight="1">
      <c r="A12" s="85" t="s">
        <v>55</v>
      </c>
      <c r="B12" s="79" t="s">
        <v>122</v>
      </c>
      <c r="C12" s="78" t="s">
        <v>121</v>
      </c>
      <c r="D12" s="95">
        <v>2</v>
      </c>
      <c r="E12" s="81"/>
      <c r="F12" s="62">
        <f>ROUND(D12*E12,0)</f>
        <v>0</v>
      </c>
      <c r="G12" s="53"/>
    </row>
    <row r="13" spans="1:7" ht="33" customHeight="1">
      <c r="A13" s="85" t="s">
        <v>56</v>
      </c>
      <c r="B13" s="79" t="s">
        <v>117</v>
      </c>
      <c r="C13" s="78" t="s">
        <v>49</v>
      </c>
      <c r="D13" s="94">
        <v>430</v>
      </c>
      <c r="E13" s="81"/>
      <c r="F13" s="62">
        <f>ROUND(D13*E13,0)</f>
        <v>0</v>
      </c>
      <c r="G13" s="53"/>
    </row>
    <row r="14" spans="1:7" ht="33" customHeight="1">
      <c r="A14" s="85" t="s">
        <v>123</v>
      </c>
      <c r="B14" s="79" t="s">
        <v>124</v>
      </c>
      <c r="C14" s="78" t="s">
        <v>49</v>
      </c>
      <c r="D14" s="94">
        <v>570</v>
      </c>
      <c r="E14" s="81"/>
      <c r="F14" s="62">
        <f>ROUND(D14*E14,0)</f>
        <v>0</v>
      </c>
      <c r="G14" s="53"/>
    </row>
    <row r="15" spans="1:7" ht="33" customHeight="1">
      <c r="A15" s="85" t="s">
        <v>125</v>
      </c>
      <c r="B15" s="79" t="s">
        <v>126</v>
      </c>
      <c r="C15" s="78"/>
      <c r="D15" s="94"/>
      <c r="E15" s="81"/>
      <c r="F15" s="62"/>
      <c r="G15" s="53"/>
    </row>
    <row r="16" spans="1:7" ht="33" customHeight="1">
      <c r="A16" s="90" t="s">
        <v>115</v>
      </c>
      <c r="B16" s="79" t="s">
        <v>127</v>
      </c>
      <c r="C16" s="78" t="s">
        <v>49</v>
      </c>
      <c r="D16" s="94">
        <v>640</v>
      </c>
      <c r="E16" s="96"/>
      <c r="F16" s="62">
        <f>ROUND(D16*E16,0)</f>
        <v>0</v>
      </c>
      <c r="G16" s="53"/>
    </row>
    <row r="17" spans="1:7" ht="33" customHeight="1">
      <c r="A17" s="85" t="s">
        <v>128</v>
      </c>
      <c r="B17" s="79" t="s">
        <v>129</v>
      </c>
      <c r="C17" s="78" t="s">
        <v>49</v>
      </c>
      <c r="D17" s="94">
        <v>200</v>
      </c>
      <c r="E17" s="81"/>
      <c r="F17" s="62">
        <f>ROUND(D17*E17,0)</f>
        <v>0</v>
      </c>
      <c r="G17" s="53"/>
    </row>
    <row r="18" spans="1:7" ht="33" customHeight="1">
      <c r="A18" s="85" t="s">
        <v>130</v>
      </c>
      <c r="B18" s="79" t="s">
        <v>131</v>
      </c>
      <c r="C18" s="78" t="s">
        <v>49</v>
      </c>
      <c r="D18" s="94">
        <v>16</v>
      </c>
      <c r="E18" s="81"/>
      <c r="F18" s="62">
        <f>ROUND(D18*E18,0)</f>
        <v>0</v>
      </c>
      <c r="G18" s="53"/>
    </row>
    <row r="19" spans="1:256" s="71" customFormat="1" ht="33" customHeight="1">
      <c r="A19" s="85" t="s">
        <v>26</v>
      </c>
      <c r="B19" s="79" t="s">
        <v>27</v>
      </c>
      <c r="C19" s="78"/>
      <c r="D19" s="93"/>
      <c r="E19" s="83"/>
      <c r="F19" s="62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  <c r="IV19" s="70"/>
    </row>
    <row r="20" spans="1:256" s="71" customFormat="1" ht="33" customHeight="1">
      <c r="A20" s="90" t="s">
        <v>132</v>
      </c>
      <c r="B20" s="97" t="s">
        <v>57</v>
      </c>
      <c r="C20" s="75" t="s">
        <v>24</v>
      </c>
      <c r="D20" s="98">
        <v>2</v>
      </c>
      <c r="E20" s="83"/>
      <c r="F20" s="62">
        <f>ROUND(D20*E20,0)</f>
        <v>0</v>
      </c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  <c r="IV20" s="70"/>
    </row>
    <row r="21" spans="1:7" ht="33" customHeight="1">
      <c r="A21" s="85" t="s">
        <v>133</v>
      </c>
      <c r="B21" s="79" t="s">
        <v>134</v>
      </c>
      <c r="C21" s="78" t="s">
        <v>24</v>
      </c>
      <c r="D21" s="95">
        <v>2</v>
      </c>
      <c r="E21" s="81"/>
      <c r="F21" s="62">
        <f aca="true" t="shared" si="0" ref="F21:F26">ROUND(D21*E21,0)</f>
        <v>0</v>
      </c>
      <c r="G21" s="53"/>
    </row>
    <row r="22" spans="1:7" ht="33" customHeight="1">
      <c r="A22" s="85" t="s">
        <v>53</v>
      </c>
      <c r="B22" s="79" t="s">
        <v>58</v>
      </c>
      <c r="C22" s="78" t="s">
        <v>24</v>
      </c>
      <c r="D22" s="95">
        <v>1</v>
      </c>
      <c r="E22" s="81"/>
      <c r="F22" s="62">
        <f t="shared" si="0"/>
        <v>0</v>
      </c>
      <c r="G22" s="53"/>
    </row>
    <row r="23" spans="1:7" ht="33" customHeight="1">
      <c r="A23" s="85" t="s">
        <v>135</v>
      </c>
      <c r="B23" s="79" t="s">
        <v>59</v>
      </c>
      <c r="C23" s="78" t="s">
        <v>24</v>
      </c>
      <c r="D23" s="95">
        <v>1</v>
      </c>
      <c r="E23" s="81"/>
      <c r="F23" s="62">
        <f t="shared" si="0"/>
        <v>0</v>
      </c>
      <c r="G23" s="53"/>
    </row>
    <row r="24" spans="1:7" ht="33" customHeight="1">
      <c r="A24" s="85" t="s">
        <v>136</v>
      </c>
      <c r="B24" s="79" t="s">
        <v>137</v>
      </c>
      <c r="C24" s="78" t="s">
        <v>24</v>
      </c>
      <c r="D24" s="95">
        <v>23</v>
      </c>
      <c r="E24" s="81"/>
      <c r="F24" s="62">
        <f t="shared" si="0"/>
        <v>0</v>
      </c>
      <c r="G24" s="53"/>
    </row>
    <row r="25" spans="1:7" ht="33" customHeight="1">
      <c r="A25" s="85" t="s">
        <v>138</v>
      </c>
      <c r="B25" s="79" t="s">
        <v>60</v>
      </c>
      <c r="C25" s="78" t="s">
        <v>24</v>
      </c>
      <c r="D25" s="95">
        <v>133</v>
      </c>
      <c r="E25" s="81"/>
      <c r="F25" s="62">
        <f t="shared" si="0"/>
        <v>0</v>
      </c>
      <c r="G25" s="53"/>
    </row>
    <row r="26" spans="1:256" s="71" customFormat="1" ht="33" customHeight="1">
      <c r="A26" s="85" t="s">
        <v>61</v>
      </c>
      <c r="B26" s="79" t="s">
        <v>62</v>
      </c>
      <c r="C26" s="78" t="s">
        <v>63</v>
      </c>
      <c r="D26" s="99">
        <v>72</v>
      </c>
      <c r="E26" s="83"/>
      <c r="F26" s="62">
        <f t="shared" si="0"/>
        <v>0</v>
      </c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  <c r="IB26" s="70"/>
      <c r="IC26" s="70"/>
      <c r="ID26" s="70"/>
      <c r="IE26" s="70"/>
      <c r="IF26" s="70"/>
      <c r="IG26" s="70"/>
      <c r="IH26" s="70"/>
      <c r="II26" s="70"/>
      <c r="IJ26" s="70"/>
      <c r="IK26" s="70"/>
      <c r="IL26" s="70"/>
      <c r="IM26" s="70"/>
      <c r="IN26" s="70"/>
      <c r="IO26" s="70"/>
      <c r="IP26" s="70"/>
      <c r="IQ26" s="70"/>
      <c r="IR26" s="70"/>
      <c r="IS26" s="70"/>
      <c r="IT26" s="70"/>
      <c r="IU26" s="70"/>
      <c r="IV26" s="70"/>
    </row>
    <row r="27" spans="1:7" ht="33" customHeight="1">
      <c r="A27" s="85" t="s">
        <v>64</v>
      </c>
      <c r="B27" s="79" t="s">
        <v>65</v>
      </c>
      <c r="C27" s="78"/>
      <c r="D27" s="95"/>
      <c r="E27" s="81"/>
      <c r="F27" s="62"/>
      <c r="G27" s="53"/>
    </row>
    <row r="28" spans="1:7" ht="33" customHeight="1">
      <c r="A28" s="90" t="s">
        <v>115</v>
      </c>
      <c r="B28" s="79" t="s">
        <v>139</v>
      </c>
      <c r="C28" s="78" t="s">
        <v>63</v>
      </c>
      <c r="D28" s="95">
        <v>96</v>
      </c>
      <c r="E28" s="81"/>
      <c r="F28" s="62">
        <f>ROUND(D28*E28,0)</f>
        <v>0</v>
      </c>
      <c r="G28" s="53"/>
    </row>
    <row r="29" spans="1:7" ht="33" customHeight="1">
      <c r="A29" s="85" t="s">
        <v>128</v>
      </c>
      <c r="B29" s="79" t="s">
        <v>66</v>
      </c>
      <c r="C29" s="78" t="s">
        <v>63</v>
      </c>
      <c r="D29" s="95">
        <v>59</v>
      </c>
      <c r="E29" s="81"/>
      <c r="F29" s="62">
        <f>ROUND(D29*E29,0)</f>
        <v>0</v>
      </c>
      <c r="G29" s="53"/>
    </row>
    <row r="30" spans="1:7" ht="33" customHeight="1">
      <c r="A30" s="85" t="s">
        <v>67</v>
      </c>
      <c r="B30" s="79" t="s">
        <v>68</v>
      </c>
      <c r="C30" s="78"/>
      <c r="D30" s="94"/>
      <c r="E30" s="81"/>
      <c r="F30" s="62"/>
      <c r="G30" s="53"/>
    </row>
    <row r="31" spans="1:7" ht="33" customHeight="1">
      <c r="A31" s="90" t="s">
        <v>140</v>
      </c>
      <c r="B31" s="79" t="s">
        <v>69</v>
      </c>
      <c r="C31" s="78" t="s">
        <v>70</v>
      </c>
      <c r="D31" s="94">
        <f>1474+164+737+246+80*0.45*1+12</f>
        <v>2669</v>
      </c>
      <c r="E31" s="81"/>
      <c r="F31" s="62">
        <f>ROUND(D31*E31,0)</f>
        <v>0</v>
      </c>
      <c r="G31" s="53"/>
    </row>
    <row r="32" spans="1:7" ht="33" customHeight="1">
      <c r="A32" s="85" t="s">
        <v>141</v>
      </c>
      <c r="B32" s="79" t="s">
        <v>71</v>
      </c>
      <c r="C32" s="78" t="s">
        <v>72</v>
      </c>
      <c r="D32" s="95">
        <v>2</v>
      </c>
      <c r="E32" s="81"/>
      <c r="F32" s="62">
        <f>ROUND(D32*E32,0)</f>
        <v>0</v>
      </c>
      <c r="G32" s="53"/>
    </row>
    <row r="33" spans="1:7" ht="33" customHeight="1">
      <c r="A33" s="85" t="s">
        <v>53</v>
      </c>
      <c r="B33" s="79" t="s">
        <v>142</v>
      </c>
      <c r="C33" s="78" t="s">
        <v>70</v>
      </c>
      <c r="D33" s="94">
        <v>245</v>
      </c>
      <c r="E33" s="81"/>
      <c r="F33" s="62">
        <f>ROUND(D33*E33,0)</f>
        <v>0</v>
      </c>
      <c r="G33" s="53"/>
    </row>
    <row r="34" spans="1:7" ht="33" customHeight="1">
      <c r="A34" s="85" t="s">
        <v>55</v>
      </c>
      <c r="B34" s="79" t="s">
        <v>143</v>
      </c>
      <c r="C34" s="78" t="s">
        <v>121</v>
      </c>
      <c r="D34" s="95">
        <v>6</v>
      </c>
      <c r="E34" s="81"/>
      <c r="F34" s="62">
        <f>ROUND(D34*E34,0)</f>
        <v>0</v>
      </c>
      <c r="G34" s="53"/>
    </row>
    <row r="35" spans="1:256" s="71" customFormat="1" ht="33" customHeight="1">
      <c r="A35" s="63" t="s">
        <v>28</v>
      </c>
      <c r="B35" s="63"/>
      <c r="C35" s="63"/>
      <c r="D35" s="64">
        <f>SUM(F6:F34)</f>
        <v>0</v>
      </c>
      <c r="E35" s="64"/>
      <c r="F35" s="87" t="s">
        <v>20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70"/>
      <c r="EY35" s="70"/>
      <c r="EZ35" s="70"/>
      <c r="FA35" s="70"/>
      <c r="FB35" s="70"/>
      <c r="FC35" s="70"/>
      <c r="FD35" s="70"/>
      <c r="FE35" s="70"/>
      <c r="FF35" s="70"/>
      <c r="FG35" s="70"/>
      <c r="FH35" s="70"/>
      <c r="FI35" s="70"/>
      <c r="FJ35" s="70"/>
      <c r="FK35" s="70"/>
      <c r="FL35" s="70"/>
      <c r="FM35" s="70"/>
      <c r="FN35" s="70"/>
      <c r="FO35" s="70"/>
      <c r="FP35" s="70"/>
      <c r="FQ35" s="70"/>
      <c r="FR35" s="70"/>
      <c r="FS35" s="70"/>
      <c r="FT35" s="70"/>
      <c r="FU35" s="70"/>
      <c r="FV35" s="70"/>
      <c r="FW35" s="70"/>
      <c r="FX35" s="70"/>
      <c r="FY35" s="70"/>
      <c r="FZ35" s="70"/>
      <c r="GA35" s="70"/>
      <c r="GB35" s="70"/>
      <c r="GC35" s="70"/>
      <c r="GD35" s="70"/>
      <c r="GE35" s="70"/>
      <c r="GF35" s="70"/>
      <c r="GG35" s="70"/>
      <c r="GH35" s="70"/>
      <c r="GI35" s="70"/>
      <c r="GJ35" s="70"/>
      <c r="GK35" s="70"/>
      <c r="GL35" s="70"/>
      <c r="GM35" s="70"/>
      <c r="GN35" s="70"/>
      <c r="GO35" s="70"/>
      <c r="GP35" s="70"/>
      <c r="GQ35" s="70"/>
      <c r="GR35" s="70"/>
      <c r="GS35" s="70"/>
      <c r="GT35" s="70"/>
      <c r="GU35" s="70"/>
      <c r="GV35" s="70"/>
      <c r="GW35" s="70"/>
      <c r="GX35" s="70"/>
      <c r="GY35" s="70"/>
      <c r="GZ35" s="70"/>
      <c r="HA35" s="70"/>
      <c r="HB35" s="70"/>
      <c r="HC35" s="70"/>
      <c r="HD35" s="70"/>
      <c r="HE35" s="70"/>
      <c r="HF35" s="70"/>
      <c r="HG35" s="70"/>
      <c r="HH35" s="70"/>
      <c r="HI35" s="70"/>
      <c r="HJ35" s="70"/>
      <c r="HK35" s="70"/>
      <c r="HL35" s="70"/>
      <c r="HM35" s="70"/>
      <c r="HN35" s="70"/>
      <c r="HO35" s="70"/>
      <c r="HP35" s="70"/>
      <c r="HQ35" s="70"/>
      <c r="HR35" s="70"/>
      <c r="HS35" s="70"/>
      <c r="HT35" s="70"/>
      <c r="HU35" s="70"/>
      <c r="HV35" s="70"/>
      <c r="HW35" s="70"/>
      <c r="HX35" s="70"/>
      <c r="HY35" s="70"/>
      <c r="HZ35" s="70"/>
      <c r="IA35" s="70"/>
      <c r="IB35" s="70"/>
      <c r="IC35" s="70"/>
      <c r="ID35" s="70"/>
      <c r="IE35" s="70"/>
      <c r="IF35" s="70"/>
      <c r="IG35" s="70"/>
      <c r="IH35" s="70"/>
      <c r="II35" s="70"/>
      <c r="IJ35" s="70"/>
      <c r="IK35" s="70"/>
      <c r="IL35" s="70"/>
      <c r="IM35" s="70"/>
      <c r="IN35" s="70"/>
      <c r="IO35" s="70"/>
      <c r="IP35" s="70"/>
      <c r="IQ35" s="70"/>
      <c r="IR35" s="70"/>
      <c r="IS35" s="70"/>
      <c r="IT35" s="70"/>
      <c r="IU35" s="70"/>
      <c r="IV35" s="70"/>
    </row>
    <row r="36" spans="1:256" s="67" customFormat="1" ht="14.25">
      <c r="A36" s="100"/>
      <c r="B36" s="70"/>
      <c r="C36" s="70"/>
      <c r="D36" s="101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70"/>
      <c r="EY36" s="70"/>
      <c r="EZ36" s="70"/>
      <c r="FA36" s="70"/>
      <c r="FB36" s="70"/>
      <c r="FC36" s="70"/>
      <c r="FD36" s="70"/>
      <c r="FE36" s="70"/>
      <c r="FF36" s="70"/>
      <c r="FG36" s="70"/>
      <c r="FH36" s="70"/>
      <c r="FI36" s="70"/>
      <c r="FJ36" s="70"/>
      <c r="FK36" s="70"/>
      <c r="FL36" s="70"/>
      <c r="FM36" s="70"/>
      <c r="FN36" s="70"/>
      <c r="FO36" s="70"/>
      <c r="FP36" s="70"/>
      <c r="FQ36" s="70"/>
      <c r="FR36" s="70"/>
      <c r="FS36" s="70"/>
      <c r="FT36" s="70"/>
      <c r="FU36" s="70"/>
      <c r="FV36" s="70"/>
      <c r="FW36" s="70"/>
      <c r="FX36" s="70"/>
      <c r="FY36" s="70"/>
      <c r="FZ36" s="70"/>
      <c r="GA36" s="70"/>
      <c r="GB36" s="70"/>
      <c r="GC36" s="70"/>
      <c r="GD36" s="70"/>
      <c r="GE36" s="70"/>
      <c r="GF36" s="70"/>
      <c r="GG36" s="70"/>
      <c r="GH36" s="70"/>
      <c r="GI36" s="70"/>
      <c r="GJ36" s="70"/>
      <c r="GK36" s="70"/>
      <c r="GL36" s="70"/>
      <c r="GM36" s="70"/>
      <c r="GN36" s="70"/>
      <c r="GO36" s="70"/>
      <c r="GP36" s="70"/>
      <c r="GQ36" s="70"/>
      <c r="GR36" s="70"/>
      <c r="GS36" s="70"/>
      <c r="GT36" s="70"/>
      <c r="GU36" s="70"/>
      <c r="GV36" s="70"/>
      <c r="GW36" s="70"/>
      <c r="GX36" s="70"/>
      <c r="GY36" s="70"/>
      <c r="GZ36" s="70"/>
      <c r="HA36" s="70"/>
      <c r="HB36" s="70"/>
      <c r="HC36" s="70"/>
      <c r="HD36" s="70"/>
      <c r="HE36" s="70"/>
      <c r="HF36" s="70"/>
      <c r="HG36" s="70"/>
      <c r="HH36" s="70"/>
      <c r="HI36" s="70"/>
      <c r="HJ36" s="70"/>
      <c r="HK36" s="70"/>
      <c r="HL36" s="70"/>
      <c r="HM36" s="70"/>
      <c r="HN36" s="70"/>
      <c r="HO36" s="70"/>
      <c r="HP36" s="70"/>
      <c r="HQ36" s="70"/>
      <c r="HR36" s="70"/>
      <c r="HS36" s="70"/>
      <c r="HT36" s="70"/>
      <c r="HU36" s="70"/>
      <c r="HV36" s="70"/>
      <c r="HW36" s="70"/>
      <c r="HX36" s="70"/>
      <c r="HY36" s="70"/>
      <c r="HZ36" s="70"/>
      <c r="IA36" s="70"/>
      <c r="IB36" s="70"/>
      <c r="IC36" s="70"/>
      <c r="ID36" s="70"/>
      <c r="IE36" s="70"/>
      <c r="IF36" s="70"/>
      <c r="IG36" s="70"/>
      <c r="IH36" s="70"/>
      <c r="II36" s="70"/>
      <c r="IJ36" s="70"/>
      <c r="IK36" s="70"/>
      <c r="IL36" s="70"/>
      <c r="IM36" s="70"/>
      <c r="IN36" s="70"/>
      <c r="IO36" s="70"/>
      <c r="IP36" s="70"/>
      <c r="IQ36" s="70"/>
      <c r="IR36" s="70"/>
      <c r="IS36" s="70"/>
      <c r="IT36" s="70"/>
      <c r="IU36" s="70"/>
      <c r="IV36" s="70"/>
    </row>
    <row r="37" spans="1:256" s="67" customFormat="1" ht="14.25">
      <c r="A37" s="100"/>
      <c r="B37" s="70"/>
      <c r="C37" s="70"/>
      <c r="D37" s="101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  <c r="IL37" s="70"/>
      <c r="IM37" s="70"/>
      <c r="IN37" s="70"/>
      <c r="IO37" s="70"/>
      <c r="IP37" s="70"/>
      <c r="IQ37" s="70"/>
      <c r="IR37" s="70"/>
      <c r="IS37" s="70"/>
      <c r="IT37" s="70"/>
      <c r="IU37" s="70"/>
      <c r="IV37" s="70"/>
    </row>
    <row r="38" spans="1:256" s="71" customFormat="1" ht="25.5" customHeight="1">
      <c r="A38" s="102"/>
      <c r="B38" s="70"/>
      <c r="C38" s="70"/>
      <c r="D38" s="101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  <c r="IQ38" s="70"/>
      <c r="IR38" s="70"/>
      <c r="IS38" s="70"/>
      <c r="IT38" s="70"/>
      <c r="IU38" s="70"/>
      <c r="IV38" s="70"/>
    </row>
  </sheetData>
  <sheetProtection password="CFE9" sheet="1"/>
  <protectedRanges>
    <protectedRange sqref="E6:E7 E9:E14 E16:E18 E20:E26 E28:E29 E31:E34" name="区域1"/>
  </protectedRanges>
  <mergeCells count="6">
    <mergeCell ref="A1:F1"/>
    <mergeCell ref="B2:D2"/>
    <mergeCell ref="E2:F2"/>
    <mergeCell ref="A3:F3"/>
    <mergeCell ref="A35:C35"/>
    <mergeCell ref="D35:E35"/>
  </mergeCells>
  <printOptions horizontalCentered="1"/>
  <pageMargins left="0.7480314960629921" right="0.7480314960629921" top="0.7874015748031497" bottom="1.17" header="0.5118110236220472" footer="0.71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A1">
      <selection activeCell="F8" sqref="F8"/>
    </sheetView>
  </sheetViews>
  <sheetFormatPr defaultColWidth="9.00390625" defaultRowHeight="14.25"/>
  <cols>
    <col min="1" max="1" width="9.625" style="13" customWidth="1"/>
    <col min="2" max="2" width="27.00390625" style="13" customWidth="1"/>
    <col min="3" max="4" width="9.00390625" style="13" customWidth="1"/>
    <col min="5" max="5" width="11.50390625" style="13" customWidth="1"/>
    <col min="6" max="6" width="12.50390625" style="13" customWidth="1"/>
    <col min="7" max="16384" width="9.00390625" style="13" customWidth="1"/>
  </cols>
  <sheetData>
    <row r="1" spans="1:6" ht="42" customHeight="1">
      <c r="A1" s="39" t="s">
        <v>0</v>
      </c>
      <c r="B1" s="39"/>
      <c r="C1" s="39"/>
      <c r="D1" s="39"/>
      <c r="E1" s="39"/>
      <c r="F1" s="39"/>
    </row>
    <row r="2" spans="1:256" s="15" customFormat="1" ht="42" customHeight="1">
      <c r="A2" s="13" t="s">
        <v>1</v>
      </c>
      <c r="B2" s="103" t="s">
        <v>145</v>
      </c>
      <c r="C2" s="40"/>
      <c r="D2" s="40"/>
      <c r="E2" s="44" t="s">
        <v>45</v>
      </c>
      <c r="F2" s="4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  <c r="IV2" s="13"/>
    </row>
    <row r="3" spans="1:6" ht="37.5" customHeight="1">
      <c r="A3" s="41" t="s">
        <v>3</v>
      </c>
      <c r="B3" s="41"/>
      <c r="C3" s="41"/>
      <c r="D3" s="41"/>
      <c r="E3" s="41"/>
      <c r="F3" s="41"/>
    </row>
    <row r="4" spans="1:6" ht="37.5" customHeight="1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</row>
    <row r="5" spans="1:6" ht="38.25" customHeight="1">
      <c r="A5" s="16" t="s">
        <v>10</v>
      </c>
      <c r="B5" s="17" t="s">
        <v>11</v>
      </c>
      <c r="C5" s="16" t="s">
        <v>12</v>
      </c>
      <c r="D5" s="16">
        <v>1</v>
      </c>
      <c r="E5" s="105"/>
      <c r="F5" s="12">
        <f>ROUND(D5*E5,0)</f>
        <v>0</v>
      </c>
    </row>
    <row r="6" spans="1:6" ht="38.25" customHeight="1">
      <c r="A6" s="16" t="s">
        <v>13</v>
      </c>
      <c r="B6" s="17" t="s">
        <v>14</v>
      </c>
      <c r="C6" s="16" t="s">
        <v>12</v>
      </c>
      <c r="D6" s="16">
        <v>1</v>
      </c>
      <c r="E6" s="105"/>
      <c r="F6" s="12">
        <f>ROUND(D6*E6,0)</f>
        <v>0</v>
      </c>
    </row>
    <row r="7" spans="1:6" ht="38.25" customHeight="1">
      <c r="A7" s="16" t="s">
        <v>15</v>
      </c>
      <c r="B7" s="17" t="s">
        <v>16</v>
      </c>
      <c r="C7" s="16" t="s">
        <v>12</v>
      </c>
      <c r="D7" s="16">
        <v>1</v>
      </c>
      <c r="E7" s="105"/>
      <c r="F7" s="12">
        <f>ROUND(D7*E7,0)</f>
        <v>0</v>
      </c>
    </row>
    <row r="8" spans="1:6" ht="38.25" customHeight="1">
      <c r="A8" s="16" t="s">
        <v>17</v>
      </c>
      <c r="B8" s="17" t="s">
        <v>18</v>
      </c>
      <c r="C8" s="16" t="s">
        <v>12</v>
      </c>
      <c r="D8" s="16">
        <v>1</v>
      </c>
      <c r="E8" s="105"/>
      <c r="F8" s="12">
        <f>ROUND(D8*E8,0)</f>
        <v>0</v>
      </c>
    </row>
    <row r="9" spans="1:14" ht="38.25" customHeight="1">
      <c r="A9" s="42" t="s">
        <v>19</v>
      </c>
      <c r="B9" s="42"/>
      <c r="C9" s="42"/>
      <c r="D9" s="43">
        <f>ROUND(SUM(F5:F8),0)</f>
        <v>0</v>
      </c>
      <c r="E9" s="43"/>
      <c r="F9" s="18" t="s">
        <v>20</v>
      </c>
      <c r="G9" s="19"/>
      <c r="H9" s="19"/>
      <c r="I9" s="19"/>
      <c r="J9" s="19"/>
      <c r="K9" s="19"/>
      <c r="L9" s="19"/>
      <c r="M9" s="19"/>
      <c r="N9" s="19"/>
    </row>
    <row r="10" spans="1:256" s="5" customFormat="1" ht="14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pans="1:256" s="5" customFormat="1" ht="14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pans="1:256" s="15" customFormat="1" ht="25.5" customHeight="1">
      <c r="A12" s="20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</sheetData>
  <sheetProtection password="D0E9" sheet="1"/>
  <protectedRanges>
    <protectedRange sqref="E5:E8" name="区域1"/>
  </protectedRanges>
  <mergeCells count="6">
    <mergeCell ref="A1:F1"/>
    <mergeCell ref="B2:D2"/>
    <mergeCell ref="A3:F3"/>
    <mergeCell ref="A9:C9"/>
    <mergeCell ref="D9:E9"/>
    <mergeCell ref="E2:F2"/>
  </mergeCells>
  <printOptions horizontalCentered="1"/>
  <pageMargins left="0.7479166666666667" right="0.7479166666666667" top="1.05" bottom="0.9840277777777777" header="0.5111111111111111" footer="4.459722222222222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36"/>
  <sheetViews>
    <sheetView zoomScalePageLayoutView="0" workbookViewId="0" topLeftCell="A1">
      <selection activeCell="G9" sqref="G9"/>
    </sheetView>
  </sheetViews>
  <sheetFormatPr defaultColWidth="9.00390625" defaultRowHeight="14.25"/>
  <cols>
    <col min="1" max="1" width="10.875" style="32" customWidth="1"/>
    <col min="2" max="2" width="27.375" style="4" customWidth="1"/>
    <col min="3" max="3" width="9.00390625" style="4" customWidth="1"/>
    <col min="4" max="4" width="11.00390625" style="28" customWidth="1"/>
    <col min="5" max="5" width="10.75390625" style="4" customWidth="1"/>
    <col min="6" max="6" width="10.875" style="4" customWidth="1"/>
    <col min="7" max="7" width="38.375" style="4" customWidth="1"/>
    <col min="8" max="16384" width="9.00390625" style="4" customWidth="1"/>
  </cols>
  <sheetData>
    <row r="1" spans="1:256" s="6" customFormat="1" ht="36" customHeight="1">
      <c r="A1" s="45" t="s">
        <v>0</v>
      </c>
      <c r="B1" s="45"/>
      <c r="C1" s="45"/>
      <c r="D1" s="45"/>
      <c r="E1" s="45"/>
      <c r="F1" s="4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33.75" customHeight="1">
      <c r="A2" s="29" t="s">
        <v>1</v>
      </c>
      <c r="B2" s="40" t="str">
        <f>'第100章（高芹路）'!B2</f>
        <v>高芹路安全生命防护工程</v>
      </c>
      <c r="C2" s="40"/>
      <c r="D2" s="40"/>
      <c r="E2" s="46" t="s">
        <v>21</v>
      </c>
      <c r="F2" s="4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34.5" customHeight="1">
      <c r="A3" s="47" t="s">
        <v>22</v>
      </c>
      <c r="B3" s="47"/>
      <c r="C3" s="47"/>
      <c r="D3" s="47"/>
      <c r="E3" s="47"/>
      <c r="F3" s="47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34.5" customHeight="1">
      <c r="A4" s="30" t="s">
        <v>4</v>
      </c>
      <c r="B4" s="7" t="s">
        <v>5</v>
      </c>
      <c r="C4" s="7" t="s">
        <v>6</v>
      </c>
      <c r="D4" s="24" t="s">
        <v>7</v>
      </c>
      <c r="E4" s="9" t="s">
        <v>8</v>
      </c>
      <c r="F4" s="9" t="s">
        <v>9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7" ht="34.5" customHeight="1">
      <c r="A5" s="31" t="s">
        <v>47</v>
      </c>
      <c r="B5" s="3" t="s">
        <v>48</v>
      </c>
      <c r="C5" s="2"/>
      <c r="D5" s="25"/>
      <c r="E5" s="11"/>
      <c r="F5" s="12"/>
      <c r="G5" s="13"/>
    </row>
    <row r="6" spans="1:256" s="6" customFormat="1" ht="34.5" customHeight="1">
      <c r="A6" s="34" t="s">
        <v>23</v>
      </c>
      <c r="B6" s="3" t="s">
        <v>48</v>
      </c>
      <c r="C6" s="2" t="s">
        <v>49</v>
      </c>
      <c r="D6" s="26">
        <v>90</v>
      </c>
      <c r="E6" s="10"/>
      <c r="F6" s="12">
        <f>ROUND(D6*E6,0)</f>
        <v>0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6" customFormat="1" ht="34.5" customHeight="1">
      <c r="A7" s="34" t="s">
        <v>73</v>
      </c>
      <c r="B7" s="3" t="s">
        <v>54</v>
      </c>
      <c r="C7" s="2" t="s">
        <v>72</v>
      </c>
      <c r="D7" s="37">
        <v>2</v>
      </c>
      <c r="E7" s="10"/>
      <c r="F7" s="12">
        <f>ROUND(D7*E7,0)</f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7" ht="34.5" customHeight="1">
      <c r="A8" s="31" t="s">
        <v>50</v>
      </c>
      <c r="B8" s="3" t="s">
        <v>51</v>
      </c>
      <c r="C8" s="2"/>
      <c r="D8" s="27"/>
      <c r="E8" s="11"/>
      <c r="F8" s="12"/>
      <c r="G8" s="13"/>
    </row>
    <row r="9" spans="1:7" ht="34.5" customHeight="1">
      <c r="A9" s="35" t="s">
        <v>23</v>
      </c>
      <c r="B9" s="3" t="s">
        <v>74</v>
      </c>
      <c r="C9" s="2" t="s">
        <v>49</v>
      </c>
      <c r="D9" s="27">
        <v>3720</v>
      </c>
      <c r="E9" s="11"/>
      <c r="F9" s="12">
        <f>ROUND(D9*E9,0)</f>
        <v>0</v>
      </c>
      <c r="G9" s="13"/>
    </row>
    <row r="10" spans="1:7" ht="34.5" customHeight="1">
      <c r="A10" s="34" t="s">
        <v>25</v>
      </c>
      <c r="B10" s="3" t="s">
        <v>52</v>
      </c>
      <c r="C10" s="2" t="s">
        <v>49</v>
      </c>
      <c r="D10" s="27">
        <v>1650</v>
      </c>
      <c r="E10" s="11"/>
      <c r="F10" s="12">
        <f>ROUND(D10*E10,0)</f>
        <v>0</v>
      </c>
      <c r="G10" s="13"/>
    </row>
    <row r="11" spans="1:7" ht="34.5" customHeight="1">
      <c r="A11" s="23" t="s">
        <v>53</v>
      </c>
      <c r="B11" s="3" t="s">
        <v>54</v>
      </c>
      <c r="C11" s="2" t="s">
        <v>72</v>
      </c>
      <c r="D11" s="36">
        <v>5</v>
      </c>
      <c r="E11" s="11"/>
      <c r="F11" s="12">
        <f>ROUND(D11*E11,0)</f>
        <v>0</v>
      </c>
      <c r="G11" s="13"/>
    </row>
    <row r="12" spans="1:7" ht="34.5" customHeight="1">
      <c r="A12" s="23" t="s">
        <v>26</v>
      </c>
      <c r="B12" s="3" t="s">
        <v>27</v>
      </c>
      <c r="C12" s="2"/>
      <c r="D12" s="27"/>
      <c r="E12" s="11"/>
      <c r="F12" s="12"/>
      <c r="G12" s="13"/>
    </row>
    <row r="13" spans="1:7" ht="34.5" customHeight="1">
      <c r="A13" s="23" t="s">
        <v>23</v>
      </c>
      <c r="B13" s="3" t="s">
        <v>57</v>
      </c>
      <c r="C13" s="2" t="s">
        <v>24</v>
      </c>
      <c r="D13" s="36">
        <v>24</v>
      </c>
      <c r="E13" s="11"/>
      <c r="F13" s="12">
        <f>ROUND(D13*E13,0)</f>
        <v>0</v>
      </c>
      <c r="G13" s="13"/>
    </row>
    <row r="14" spans="1:7" ht="34.5" customHeight="1">
      <c r="A14" s="34" t="s">
        <v>25</v>
      </c>
      <c r="B14" s="3" t="s">
        <v>75</v>
      </c>
      <c r="C14" s="2" t="s">
        <v>24</v>
      </c>
      <c r="D14" s="36">
        <v>1</v>
      </c>
      <c r="E14" s="11"/>
      <c r="F14" s="12">
        <f>ROUND(D14*E14,0)</f>
        <v>0</v>
      </c>
      <c r="G14" s="13"/>
    </row>
    <row r="15" spans="1:7" ht="34.5" customHeight="1">
      <c r="A15" s="31" t="s">
        <v>53</v>
      </c>
      <c r="B15" s="3" t="s">
        <v>58</v>
      </c>
      <c r="C15" s="2" t="s">
        <v>24</v>
      </c>
      <c r="D15" s="36">
        <v>1</v>
      </c>
      <c r="E15" s="11"/>
      <c r="F15" s="12">
        <f>ROUND(D15*E15,0)</f>
        <v>0</v>
      </c>
      <c r="G15" s="13"/>
    </row>
    <row r="16" spans="1:7" ht="34.5" customHeight="1">
      <c r="A16" s="35" t="s">
        <v>56</v>
      </c>
      <c r="B16" s="3" t="s">
        <v>60</v>
      </c>
      <c r="C16" s="2" t="s">
        <v>24</v>
      </c>
      <c r="D16" s="36">
        <v>411</v>
      </c>
      <c r="E16" s="11"/>
      <c r="F16" s="12">
        <f>ROUND(D16*E16,0)</f>
        <v>0</v>
      </c>
      <c r="G16" s="13"/>
    </row>
    <row r="17" spans="1:7" ht="34.5" customHeight="1">
      <c r="A17" s="34" t="s">
        <v>76</v>
      </c>
      <c r="B17" s="3" t="s">
        <v>77</v>
      </c>
      <c r="C17" s="2"/>
      <c r="D17" s="36"/>
      <c r="E17" s="11"/>
      <c r="F17" s="12"/>
      <c r="G17" s="13"/>
    </row>
    <row r="18" spans="1:7" ht="34.5" customHeight="1">
      <c r="A18" s="23" t="s">
        <v>23</v>
      </c>
      <c r="B18" s="3" t="s">
        <v>78</v>
      </c>
      <c r="C18" s="2" t="s">
        <v>24</v>
      </c>
      <c r="D18" s="36">
        <v>5</v>
      </c>
      <c r="E18" s="11"/>
      <c r="F18" s="12">
        <f>ROUND(D18*E18,0)</f>
        <v>0</v>
      </c>
      <c r="G18" s="13"/>
    </row>
    <row r="19" spans="1:256" s="6" customFormat="1" ht="34.5" customHeight="1">
      <c r="A19" s="31" t="s">
        <v>79</v>
      </c>
      <c r="B19" s="3" t="s">
        <v>80</v>
      </c>
      <c r="C19" s="2"/>
      <c r="D19" s="37"/>
      <c r="E19" s="10"/>
      <c r="F19" s="12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6" customFormat="1" ht="34.5" customHeight="1">
      <c r="A20" s="35" t="s">
        <v>81</v>
      </c>
      <c r="B20" s="22" t="s">
        <v>82</v>
      </c>
      <c r="C20" s="7" t="s">
        <v>24</v>
      </c>
      <c r="D20" s="38">
        <v>1</v>
      </c>
      <c r="E20" s="10"/>
      <c r="F20" s="12">
        <f aca="true" t="shared" si="0" ref="F20:F26">ROUND(D20*E20,0)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7" ht="34.5" customHeight="1">
      <c r="A21" s="34" t="s">
        <v>73</v>
      </c>
      <c r="B21" s="3" t="s">
        <v>83</v>
      </c>
      <c r="C21" s="2" t="s">
        <v>24</v>
      </c>
      <c r="D21" s="36">
        <v>2</v>
      </c>
      <c r="E21" s="11"/>
      <c r="F21" s="12">
        <f t="shared" si="0"/>
        <v>0</v>
      </c>
      <c r="G21" s="13"/>
    </row>
    <row r="22" spans="1:7" ht="34.5" customHeight="1">
      <c r="A22" s="23" t="s">
        <v>84</v>
      </c>
      <c r="B22" s="3" t="s">
        <v>58</v>
      </c>
      <c r="C22" s="2" t="s">
        <v>24</v>
      </c>
      <c r="D22" s="36">
        <v>2</v>
      </c>
      <c r="E22" s="11"/>
      <c r="F22" s="12">
        <f t="shared" si="0"/>
        <v>0</v>
      </c>
      <c r="G22" s="13"/>
    </row>
    <row r="23" spans="1:7" ht="34.5" customHeight="1">
      <c r="A23" s="23" t="s">
        <v>55</v>
      </c>
      <c r="B23" s="3" t="s">
        <v>59</v>
      </c>
      <c r="C23" s="2" t="s">
        <v>24</v>
      </c>
      <c r="D23" s="36">
        <v>1</v>
      </c>
      <c r="E23" s="11"/>
      <c r="F23" s="12">
        <f t="shared" si="0"/>
        <v>0</v>
      </c>
      <c r="G23" s="13"/>
    </row>
    <row r="24" spans="1:7" ht="34.5" customHeight="1">
      <c r="A24" s="23" t="s">
        <v>46</v>
      </c>
      <c r="B24" s="3" t="s">
        <v>85</v>
      </c>
      <c r="C24" s="2" t="s">
        <v>24</v>
      </c>
      <c r="D24" s="36">
        <v>4</v>
      </c>
      <c r="E24" s="11"/>
      <c r="F24" s="12">
        <f t="shared" si="0"/>
        <v>0</v>
      </c>
      <c r="G24" s="13"/>
    </row>
    <row r="25" spans="1:7" ht="34.5" customHeight="1">
      <c r="A25" s="34" t="s">
        <v>61</v>
      </c>
      <c r="B25" s="3" t="s">
        <v>62</v>
      </c>
      <c r="C25" s="2" t="s">
        <v>63</v>
      </c>
      <c r="D25" s="36">
        <v>78</v>
      </c>
      <c r="E25" s="11"/>
      <c r="F25" s="12">
        <f t="shared" si="0"/>
        <v>0</v>
      </c>
      <c r="G25" s="13"/>
    </row>
    <row r="26" spans="1:256" s="6" customFormat="1" ht="34.5" customHeight="1">
      <c r="A26" s="31" t="s">
        <v>86</v>
      </c>
      <c r="B26" s="3" t="s">
        <v>87</v>
      </c>
      <c r="C26" s="2" t="s">
        <v>63</v>
      </c>
      <c r="D26" s="37">
        <v>107</v>
      </c>
      <c r="E26" s="10"/>
      <c r="F26" s="12">
        <f t="shared" si="0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7" ht="34.5" customHeight="1">
      <c r="A27" s="31" t="s">
        <v>64</v>
      </c>
      <c r="B27" s="3" t="s">
        <v>65</v>
      </c>
      <c r="C27" s="2"/>
      <c r="D27" s="36"/>
      <c r="E27" s="11"/>
      <c r="F27" s="12"/>
      <c r="G27" s="13"/>
    </row>
    <row r="28" spans="1:7" ht="34.5" customHeight="1">
      <c r="A28" s="35" t="s">
        <v>25</v>
      </c>
      <c r="B28" s="3" t="s">
        <v>66</v>
      </c>
      <c r="C28" s="2" t="s">
        <v>63</v>
      </c>
      <c r="D28" s="36">
        <v>52</v>
      </c>
      <c r="E28" s="11"/>
      <c r="F28" s="12">
        <f>ROUND(D28*E28,0)</f>
        <v>0</v>
      </c>
      <c r="G28" s="13"/>
    </row>
    <row r="29" spans="1:7" ht="34.5" customHeight="1">
      <c r="A29" s="34" t="s">
        <v>88</v>
      </c>
      <c r="B29" s="3" t="s">
        <v>89</v>
      </c>
      <c r="C29" s="2" t="s">
        <v>90</v>
      </c>
      <c r="D29" s="36">
        <v>64</v>
      </c>
      <c r="E29" s="11"/>
      <c r="F29" s="12">
        <f>ROUND(D29*E29,0)</f>
        <v>0</v>
      </c>
      <c r="G29" s="13"/>
    </row>
    <row r="30" spans="1:7" ht="34.5" customHeight="1">
      <c r="A30" s="31" t="s">
        <v>67</v>
      </c>
      <c r="B30" s="3" t="s">
        <v>68</v>
      </c>
      <c r="C30" s="2"/>
      <c r="D30" s="27"/>
      <c r="E30" s="11"/>
      <c r="F30" s="12"/>
      <c r="G30" s="13"/>
    </row>
    <row r="31" spans="1:7" ht="34.5" customHeight="1">
      <c r="A31" s="35" t="s">
        <v>23</v>
      </c>
      <c r="B31" s="3" t="s">
        <v>69</v>
      </c>
      <c r="C31" s="2" t="s">
        <v>70</v>
      </c>
      <c r="D31" s="27">
        <v>1820</v>
      </c>
      <c r="E31" s="11"/>
      <c r="F31" s="12">
        <f>ROUND(D31*E31,0)</f>
        <v>0</v>
      </c>
      <c r="G31" s="13"/>
    </row>
    <row r="32" spans="1:7" ht="34.5" customHeight="1">
      <c r="A32" s="34" t="s">
        <v>25</v>
      </c>
      <c r="B32" s="3" t="s">
        <v>71</v>
      </c>
      <c r="C32" s="2" t="s">
        <v>72</v>
      </c>
      <c r="D32" s="36">
        <v>24</v>
      </c>
      <c r="E32" s="11"/>
      <c r="F32" s="12">
        <f>ROUND(D32*E32,0)</f>
        <v>0</v>
      </c>
      <c r="G32" s="13"/>
    </row>
    <row r="33" spans="1:256" s="6" customFormat="1" ht="39.75" customHeight="1">
      <c r="A33" s="42" t="s">
        <v>28</v>
      </c>
      <c r="B33" s="42"/>
      <c r="C33" s="42"/>
      <c r="D33" s="43">
        <f>SUM(F6:F32)</f>
        <v>0</v>
      </c>
      <c r="E33" s="43"/>
      <c r="F33" s="14" t="s">
        <v>20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>
      <c r="A34" s="32"/>
      <c r="B34" s="4"/>
      <c r="C34" s="4"/>
      <c r="D34" s="28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>
      <c r="A35" s="32"/>
      <c r="B35" s="4"/>
      <c r="C35" s="4"/>
      <c r="D35" s="28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6" customFormat="1" ht="25.5" customHeight="1">
      <c r="A36" s="33"/>
      <c r="B36" s="4"/>
      <c r="C36" s="4"/>
      <c r="D36" s="28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</sheetData>
  <sheetProtection password="D0E9" sheet="1"/>
  <protectedRanges>
    <protectedRange sqref="E6:E7 E9:E11 E13:E16 E18 E20:E26 E28:E29 E31:E32" name="区域1"/>
  </protectedRanges>
  <mergeCells count="6">
    <mergeCell ref="A1:F1"/>
    <mergeCell ref="B2:D2"/>
    <mergeCell ref="E2:F2"/>
    <mergeCell ref="A3:F3"/>
    <mergeCell ref="A33:C33"/>
    <mergeCell ref="D33:E33"/>
  </mergeCells>
  <printOptions horizontalCentered="1"/>
  <pageMargins left="0.7480314960629921" right="0.7480314960629921" top="0.7874015748031497" bottom="1.1811023622047245" header="0.5118110236220472" footer="0.69"/>
  <pageSetup horizontalDpi="600" verticalDpi="600" orientation="portrait" paperSize="9" r:id="rId1"/>
  <headerFooter alignWithMargins="0">
    <oddFooter>&amp;L&amp;"宋体,加粗"投标书签署人签字：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2" width="5.625" style="4" customWidth="1"/>
    <col min="3" max="3" width="37.75390625" style="4" customWidth="1"/>
    <col min="4" max="5" width="12.25390625" style="4" customWidth="1"/>
    <col min="6" max="6" width="12.25390625" style="111" customWidth="1"/>
    <col min="7" max="16384" width="9.00390625" style="4" customWidth="1"/>
  </cols>
  <sheetData>
    <row r="1" spans="1:6" ht="33" customHeight="1">
      <c r="A1" s="45" t="s">
        <v>29</v>
      </c>
      <c r="B1" s="45"/>
      <c r="C1" s="45"/>
      <c r="D1" s="45"/>
      <c r="E1" s="45"/>
      <c r="F1" s="45"/>
    </row>
    <row r="2" spans="1:6" ht="39" customHeight="1">
      <c r="A2" s="103" t="s">
        <v>146</v>
      </c>
      <c r="B2" s="40"/>
      <c r="C2" s="40"/>
      <c r="D2" s="106"/>
      <c r="E2" s="110" t="s">
        <v>2</v>
      </c>
      <c r="F2" s="110"/>
    </row>
    <row r="3" spans="1:6" ht="33.75" customHeight="1">
      <c r="A3" s="7" t="s">
        <v>30</v>
      </c>
      <c r="B3" s="7" t="s">
        <v>31</v>
      </c>
      <c r="C3" s="7" t="s">
        <v>32</v>
      </c>
      <c r="D3" s="107" t="s">
        <v>147</v>
      </c>
      <c r="E3" s="107" t="s">
        <v>148</v>
      </c>
      <c r="F3" s="107" t="s">
        <v>149</v>
      </c>
    </row>
    <row r="4" spans="1:6" ht="36" customHeight="1">
      <c r="A4" s="7">
        <v>1</v>
      </c>
      <c r="B4" s="7">
        <v>100</v>
      </c>
      <c r="C4" s="7" t="s">
        <v>33</v>
      </c>
      <c r="D4" s="112">
        <f>'第100章 (潭王路)'!D9:E9</f>
        <v>0</v>
      </c>
      <c r="E4" s="112">
        <f>SUM('第100章（高芹路）'!D9:E9)</f>
        <v>0</v>
      </c>
      <c r="F4" s="113">
        <f aca="true" t="shared" si="0" ref="F4:F15">SUM(D4:E4)</f>
        <v>0</v>
      </c>
    </row>
    <row r="5" spans="1:6" ht="36" customHeight="1">
      <c r="A5" s="7">
        <v>2</v>
      </c>
      <c r="B5" s="7">
        <v>200</v>
      </c>
      <c r="C5" s="7" t="s">
        <v>34</v>
      </c>
      <c r="D5" s="112">
        <f>'第200章 (潭王路)'!D9:E9</f>
        <v>0</v>
      </c>
      <c r="E5" s="112"/>
      <c r="F5" s="113">
        <f t="shared" si="0"/>
        <v>0</v>
      </c>
    </row>
    <row r="6" spans="1:6" ht="36" customHeight="1">
      <c r="A6" s="7">
        <v>3</v>
      </c>
      <c r="B6" s="7">
        <v>300</v>
      </c>
      <c r="C6" s="7" t="s">
        <v>35</v>
      </c>
      <c r="D6" s="112">
        <f>'第300章 (潭王路)'!D10:E10</f>
        <v>0</v>
      </c>
      <c r="E6" s="112"/>
      <c r="F6" s="113">
        <f t="shared" si="0"/>
        <v>0</v>
      </c>
    </row>
    <row r="7" spans="1:6" ht="36" customHeight="1">
      <c r="A7" s="7">
        <v>4</v>
      </c>
      <c r="B7" s="7">
        <v>400</v>
      </c>
      <c r="C7" s="7" t="s">
        <v>36</v>
      </c>
      <c r="D7" s="112"/>
      <c r="E7" s="112"/>
      <c r="F7" s="113"/>
    </row>
    <row r="8" spans="1:6" ht="36" customHeight="1">
      <c r="A8" s="7">
        <v>5</v>
      </c>
      <c r="B8" s="7">
        <v>500</v>
      </c>
      <c r="C8" s="7" t="s">
        <v>37</v>
      </c>
      <c r="D8" s="112"/>
      <c r="E8" s="112"/>
      <c r="F8" s="113"/>
    </row>
    <row r="9" spans="1:6" ht="36" customHeight="1">
      <c r="A9" s="7">
        <v>6</v>
      </c>
      <c r="B9" s="7">
        <v>600</v>
      </c>
      <c r="C9" s="7" t="s">
        <v>38</v>
      </c>
      <c r="D9" s="112">
        <f>'第600章 (潭王路)'!D35:E35</f>
        <v>0</v>
      </c>
      <c r="E9" s="112">
        <f>SUM('第600章（高芹路）'!D33:E33)</f>
        <v>0</v>
      </c>
      <c r="F9" s="113">
        <f t="shared" si="0"/>
        <v>0</v>
      </c>
    </row>
    <row r="10" spans="1:6" ht="36" customHeight="1">
      <c r="A10" s="7">
        <v>7</v>
      </c>
      <c r="B10" s="7">
        <v>700</v>
      </c>
      <c r="C10" s="7" t="s">
        <v>39</v>
      </c>
      <c r="D10" s="112"/>
      <c r="E10" s="112"/>
      <c r="F10" s="113"/>
    </row>
    <row r="11" spans="1:6" ht="36" customHeight="1">
      <c r="A11" s="7">
        <v>8</v>
      </c>
      <c r="B11" s="49" t="s">
        <v>40</v>
      </c>
      <c r="C11" s="48"/>
      <c r="D11" s="112">
        <f>SUM(D4:D10)</f>
        <v>0</v>
      </c>
      <c r="E11" s="112">
        <f>SUM(E4:E10)</f>
        <v>0</v>
      </c>
      <c r="F11" s="113">
        <f t="shared" si="0"/>
        <v>0</v>
      </c>
    </row>
    <row r="12" spans="1:6" ht="39.75" customHeight="1">
      <c r="A12" s="7">
        <v>9</v>
      </c>
      <c r="B12" s="50" t="s">
        <v>41</v>
      </c>
      <c r="C12" s="51"/>
      <c r="D12" s="112"/>
      <c r="E12" s="112"/>
      <c r="F12" s="113"/>
    </row>
    <row r="13" spans="1:6" ht="39.75" customHeight="1">
      <c r="A13" s="7">
        <v>10</v>
      </c>
      <c r="B13" s="50" t="s">
        <v>42</v>
      </c>
      <c r="C13" s="51"/>
      <c r="D13" s="112">
        <f>ROUND((4216146*1.5%),0)</f>
        <v>63242</v>
      </c>
      <c r="E13" s="112">
        <f>ROUND((2581809*1.5%),0)</f>
        <v>38727</v>
      </c>
      <c r="F13" s="113">
        <f t="shared" si="0"/>
        <v>101969</v>
      </c>
    </row>
    <row r="14" spans="1:6" ht="51.75" customHeight="1">
      <c r="A14" s="7">
        <v>11</v>
      </c>
      <c r="B14" s="50" t="s">
        <v>43</v>
      </c>
      <c r="C14" s="51"/>
      <c r="D14" s="112">
        <f>ROUND(D11-D12-D13,0)</f>
        <v>-63242</v>
      </c>
      <c r="E14" s="112">
        <f>ROUND(E11-E12-E13,0)</f>
        <v>-38727</v>
      </c>
      <c r="F14" s="113">
        <f t="shared" si="0"/>
        <v>-101969</v>
      </c>
    </row>
    <row r="15" spans="1:6" ht="39.75" customHeight="1">
      <c r="A15" s="7">
        <v>12</v>
      </c>
      <c r="B15" s="109" t="s">
        <v>91</v>
      </c>
      <c r="C15" s="51"/>
      <c r="D15" s="12">
        <f>ROUND(D14*3%,0)</f>
        <v>-1897</v>
      </c>
      <c r="E15" s="12">
        <f>ROUND(E14*3%,0)</f>
        <v>-1162</v>
      </c>
      <c r="F15" s="113">
        <f t="shared" si="0"/>
        <v>-3059</v>
      </c>
    </row>
    <row r="16" spans="1:6" ht="39.75" customHeight="1">
      <c r="A16" s="7">
        <v>13</v>
      </c>
      <c r="B16" s="108" t="s">
        <v>44</v>
      </c>
      <c r="C16" s="108"/>
      <c r="D16" s="112">
        <f>D11+D15</f>
        <v>-1897</v>
      </c>
      <c r="E16" s="112">
        <f>E11+E15</f>
        <v>-1162</v>
      </c>
      <c r="F16" s="113">
        <f>SUM(D16:E16)</f>
        <v>-3059</v>
      </c>
    </row>
    <row r="17" spans="1:256" s="5" customFormat="1" ht="14.25">
      <c r="A17" s="4"/>
      <c r="B17" s="4"/>
      <c r="C17" s="4"/>
      <c r="D17" s="4"/>
      <c r="E17" s="4"/>
      <c r="F17" s="11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5" customFormat="1" ht="14.25">
      <c r="A18" s="4"/>
      <c r="B18" s="4"/>
      <c r="C18" s="4"/>
      <c r="D18" s="4"/>
      <c r="E18" s="4"/>
      <c r="F18" s="11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6" customFormat="1" ht="25.5" customHeight="1">
      <c r="A19" s="8"/>
      <c r="B19" s="4"/>
      <c r="C19" s="21"/>
      <c r="D19" s="21"/>
      <c r="E19" s="21"/>
      <c r="F19" s="11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</sheetData>
  <sheetProtection password="F1E9" sheet="1"/>
  <mergeCells count="9">
    <mergeCell ref="B15:C15"/>
    <mergeCell ref="B16:C16"/>
    <mergeCell ref="A1:F1"/>
    <mergeCell ref="A2:C2"/>
    <mergeCell ref="B11:C11"/>
    <mergeCell ref="B12:C12"/>
    <mergeCell ref="B13:C13"/>
    <mergeCell ref="B14:C14"/>
    <mergeCell ref="E2:F2"/>
  </mergeCells>
  <printOptions horizontalCentered="1"/>
  <pageMargins left="0.52" right="0.35" top="0.7479166666666667" bottom="0.7479166666666667" header="0.3145833333333333" footer="1.14"/>
  <pageSetup horizontalDpi="600" verticalDpi="600" orientation="portrait" paperSize="9" r:id="rId1"/>
  <headerFooter alignWithMargins="0">
    <oddFooter>&amp;L&amp;"宋体,加粗"投标书签署人签字：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llj</cp:lastModifiedBy>
  <cp:lastPrinted>2015-10-29T02:59:51Z</cp:lastPrinted>
  <dcterms:created xsi:type="dcterms:W3CDTF">2008-04-07T07:00:19Z</dcterms:created>
  <dcterms:modified xsi:type="dcterms:W3CDTF">2015-10-29T03:01:32Z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2052-9.1.0.4855</vt:lpwstr>
  </property>
</Properties>
</file>