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<sst xmlns="http://schemas.openxmlformats.org/spreadsheetml/2006/main" count="154" uniqueCount="114">
  <si>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</si>
  <si>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</si>
  <si>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</si>
  <si>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</si>
  <si>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</si>
  <si>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</si>
  <si>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</si>
  <si>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</si>
  <si>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</si>
  <si>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</si>
  <si>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</si>
  <si>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</si>
  <si>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</si>
  <si>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</si>
  <si>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</si>
  <si>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</si>
  <si>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</si>
  <si>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</si>
  <si>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</si>
  <si>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</si>
  <si>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</si>
  <si>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</si>
  <si>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</si>
  <si>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</si>
  <si>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</si>
  <si>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</si>
  <si>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</si>
  <si>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</si>
  <si>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</si>
  <si>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</si>
  <si>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</si>
  <si>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103-1</t>
  </si>
  <si>
    <t>施工环保费</t>
  </si>
  <si>
    <t>102-3</t>
  </si>
  <si>
    <t>工程名称：</t>
  </si>
  <si>
    <t>竣工文件</t>
  </si>
  <si>
    <t>-a</t>
  </si>
  <si>
    <t>-b</t>
  </si>
  <si>
    <t>-c</t>
  </si>
  <si>
    <t>-d</t>
  </si>
  <si>
    <t>工程管理</t>
  </si>
  <si>
    <t>临时工程与设施</t>
  </si>
  <si>
    <t>承包人驻地建设</t>
  </si>
  <si>
    <r>
      <t>已包含在清单合计中的安全生产费(投标控制价上限1.5%</t>
    </r>
    <r>
      <rPr>
        <sz val="10.5"/>
        <rFont val="宋体"/>
        <family val="0"/>
      </rPr>
      <t>)</t>
    </r>
  </si>
  <si>
    <t>清单合计减去材料、工程设备、专业工程暂估价、安全生产费合计(8-9-10=11)（评标价）</t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</si>
  <si>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</si>
  <si>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604</t>
  </si>
  <si>
    <t>道路交通标志</t>
  </si>
  <si>
    <t>604-1</t>
  </si>
  <si>
    <t>单柱式交通标志</t>
  </si>
  <si>
    <t>道路交通标线</t>
  </si>
  <si>
    <t>-a</t>
  </si>
  <si>
    <t>-a</t>
  </si>
  <si>
    <t>-b</t>
  </si>
  <si>
    <t>604-2</t>
  </si>
  <si>
    <t>604-16</t>
  </si>
  <si>
    <t>附着式交通标志</t>
  </si>
  <si>
    <t>605-1</t>
  </si>
  <si>
    <t>热熔型涂料路面标线</t>
  </si>
  <si>
    <t>房山区107国道（阎周路-大窦路）交通综合整治工程</t>
  </si>
  <si>
    <t>金额</t>
  </si>
  <si>
    <t>货币单位：人民币元</t>
  </si>
  <si>
    <t>按上项（11）金额的3%作为不可预见因素的暂定金额</t>
  </si>
  <si>
    <r>
      <t>投标价（8+12=13</t>
    </r>
    <r>
      <rPr>
        <sz val="10.5"/>
        <rFont val="宋体"/>
        <family val="0"/>
      </rPr>
      <t>）</t>
    </r>
  </si>
  <si>
    <r>
      <t>清单     第6</t>
    </r>
    <r>
      <rPr>
        <b/>
        <sz val="16"/>
        <rFont val="宋体"/>
        <family val="0"/>
      </rPr>
      <t xml:space="preserve">00章  </t>
    </r>
    <r>
      <rPr>
        <b/>
        <sz val="16"/>
        <rFont val="宋体"/>
        <family val="0"/>
      </rPr>
      <t>安全设施及预埋管线</t>
    </r>
  </si>
  <si>
    <t>清单     第100章   总则</t>
  </si>
  <si>
    <t>护栏</t>
  </si>
  <si>
    <r>
      <t>6</t>
    </r>
    <r>
      <rPr>
        <sz val="11"/>
        <color indexed="8"/>
        <rFont val="宋体"/>
        <family val="0"/>
      </rPr>
      <t>02-3</t>
    </r>
  </si>
  <si>
    <t>波形梁钢护栏</t>
  </si>
  <si>
    <t>m</t>
  </si>
  <si>
    <r>
      <t>6</t>
    </r>
    <r>
      <rPr>
        <sz val="11"/>
        <color indexed="8"/>
        <rFont val="宋体"/>
        <family val="0"/>
      </rPr>
      <t>02-6</t>
    </r>
  </si>
  <si>
    <t>活动式护栏</t>
  </si>
  <si>
    <t>隔离栅和防落物网</t>
  </si>
  <si>
    <r>
      <t>6</t>
    </r>
    <r>
      <rPr>
        <sz val="11"/>
        <color indexed="8"/>
        <rFont val="宋体"/>
        <family val="0"/>
      </rPr>
      <t>03-6</t>
    </r>
  </si>
  <si>
    <t>恢复护网</t>
  </si>
  <si>
    <t>新建标志单柱式 1.2m*0.4m</t>
  </si>
  <si>
    <t>标志移位单柱式 1.5m*3.0m</t>
  </si>
  <si>
    <t>套</t>
  </si>
  <si>
    <t>双柱式交通标志</t>
  </si>
  <si>
    <t>标志移位双柱式 4m*2.4m</t>
  </si>
  <si>
    <r>
      <t>6</t>
    </r>
    <r>
      <rPr>
        <sz val="11"/>
        <color indexed="8"/>
        <rFont val="宋体"/>
        <family val="0"/>
      </rPr>
      <t>04-5</t>
    </r>
  </si>
  <si>
    <t>单悬臂式交通标志</t>
  </si>
  <si>
    <r>
      <t>-</t>
    </r>
    <r>
      <rPr>
        <sz val="11"/>
        <color indexed="8"/>
        <rFont val="宋体"/>
        <family val="0"/>
      </rPr>
      <t>e</t>
    </r>
  </si>
  <si>
    <r>
      <t>-</t>
    </r>
    <r>
      <rPr>
        <sz val="11"/>
        <color indexed="8"/>
        <rFont val="宋体"/>
        <family val="0"/>
      </rPr>
      <t>f</t>
    </r>
  </si>
  <si>
    <t>新建标志单悬式 4.5m*2.6m</t>
  </si>
  <si>
    <t>新建标志单悬式 4.0m*2.4m</t>
  </si>
  <si>
    <t>新建标志单悬式3.0m*1.5m,0.9m*0.5m</t>
  </si>
  <si>
    <t>标志更新单悬式 4.5m*2.6m</t>
  </si>
  <si>
    <t>标志移位单悬式3.0m*1.5m,0.9m*0.5m</t>
  </si>
  <si>
    <r>
      <t>6</t>
    </r>
    <r>
      <rPr>
        <sz val="11"/>
        <color indexed="8"/>
        <rFont val="宋体"/>
        <family val="0"/>
      </rPr>
      <t>04-7</t>
    </r>
  </si>
  <si>
    <t>新建标志 0.5m*0.5m</t>
  </si>
  <si>
    <t>新建标志 2.0m*0.7m</t>
  </si>
  <si>
    <t>标志移位 1.5m*3.0m</t>
  </si>
  <si>
    <r>
      <t>6</t>
    </r>
    <r>
      <rPr>
        <sz val="11"/>
        <color indexed="8"/>
        <rFont val="宋体"/>
        <family val="0"/>
      </rPr>
      <t>04-14</t>
    </r>
  </si>
  <si>
    <t>反光道钉</t>
  </si>
  <si>
    <t>个</t>
  </si>
  <si>
    <r>
      <t>6</t>
    </r>
    <r>
      <rPr>
        <sz val="11"/>
        <rFont val="宋体"/>
        <family val="0"/>
      </rPr>
      <t>04-15</t>
    </r>
  </si>
  <si>
    <t>铝背基贴膜</t>
  </si>
  <si>
    <r>
      <t>m</t>
    </r>
    <r>
      <rPr>
        <sz val="11"/>
        <color indexed="8"/>
        <rFont val="宋体"/>
        <family val="0"/>
      </rPr>
      <t>2</t>
    </r>
  </si>
  <si>
    <t>混凝土护栏端头贴膜</t>
  </si>
  <si>
    <t>热熔标线</t>
  </si>
  <si>
    <t>薄层铺装</t>
  </si>
  <si>
    <t>处</t>
  </si>
  <si>
    <r>
      <t>6</t>
    </r>
    <r>
      <rPr>
        <sz val="11"/>
        <rFont val="宋体"/>
        <family val="0"/>
      </rPr>
      <t>09-1</t>
    </r>
  </si>
  <si>
    <t>交通信号灯</t>
  </si>
  <si>
    <t>更新波形梁护栏（A级）</t>
  </si>
  <si>
    <t>标志贴膜单悬式 4.5m*2.6m</t>
  </si>
  <si>
    <r>
      <t>m</t>
    </r>
    <r>
      <rPr>
        <sz val="11"/>
        <color indexed="8"/>
        <rFont val="宋体"/>
        <family val="0"/>
      </rPr>
      <t>2</t>
    </r>
  </si>
  <si>
    <r>
      <t>6</t>
    </r>
    <r>
      <rPr>
        <sz val="11"/>
        <color indexed="8"/>
        <rFont val="宋体"/>
        <family val="0"/>
      </rPr>
      <t>05-9</t>
    </r>
  </si>
  <si>
    <t>铲除原有路面标线</t>
  </si>
  <si>
    <t>铣刨标线</t>
  </si>
  <si>
    <t>临时道路修建、养护与拆除
（包括原道路的养护费及交通导改)</t>
  </si>
  <si>
    <t>新建信号灯十字路口（暂估价）</t>
  </si>
  <si>
    <t>改建信号灯十字路口（暂估价）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</si>
</sst>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  <numFmt numFmtId="206" formatCode="0.0"/>
    <numFmt numFmtId="207" formatCode="0.000000_ "/>
    <numFmt numFmtId="208" formatCode="0.00;[Red]0.00"/>
    <numFmt numFmtId="209" formatCode="0.000;[Red]0.000"/>
    <numFmt numFmtId="210" formatCode="0.0000;[Red]0.0000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u val="single"/>
      <sz val="12"/>
      <name val="Cambria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184" fontId="47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5" fontId="11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quotePrefix="1">
      <alignment horizontal="center" vertical="center" wrapText="1"/>
    </xf>
    <xf numFmtId="49" fontId="11" fillId="32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67" applyNumberFormat="1" applyFont="1" applyFill="1" applyBorder="1" applyAlignment="1" applyProtection="1">
      <alignment horizontal="center" vertical="center" wrapText="1"/>
      <protection/>
    </xf>
    <xf numFmtId="185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0" borderId="10" xfId="67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6" fillId="0" borderId="10" xfId="0" applyNumberFormat="1" applyFont="1" applyBorder="1" applyAlignment="1">
      <alignment horizontal="center" vertical="center" shrinkToFit="1"/>
    </xf>
  </cellXfs>
  <cellStyles count="9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9" xfId="69"/>
    <cellStyle name="常规 4" xfId="70"/>
    <cellStyle name="常规 40" xfId="71"/>
    <cellStyle name="常规 41" xfId="72"/>
    <cellStyle name="常规 42" xfId="73"/>
    <cellStyle name="常规 43" xfId="74"/>
    <cellStyle name="常规 44" xfId="75"/>
    <cellStyle name="常规 45" xfId="76"/>
    <cellStyle name="常规 46" xfId="77"/>
    <cellStyle name="常规 47" xfId="78"/>
    <cellStyle name="常规 48" xfId="79"/>
    <cellStyle name="常规 49" xfId="80"/>
    <cellStyle name="常规 5" xfId="81"/>
    <cellStyle name="常规 50" xfId="82"/>
    <cellStyle name="常规 51" xfId="83"/>
    <cellStyle name="常规 6" xfId="84"/>
    <cellStyle name="常规 7" xfId="85"/>
    <cellStyle name="常规 8" xfId="86"/>
    <cellStyle name="常规 9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适中" xfId="100"/>
    <cellStyle name="输出" xfId="101"/>
    <cellStyle name="输入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D13" sqref="D13:E13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10.25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60" t="s">
        <v>0</v>
      </c>
      <c r="B1" s="60"/>
      <c r="C1" s="60"/>
      <c r="D1" s="60"/>
      <c r="E1" s="60"/>
      <c r="F1" s="60"/>
    </row>
    <row r="2" spans="1:6" ht="33" customHeight="1">
      <c r="A2" s="2" t="s">
        <v>18</v>
      </c>
      <c r="B2" s="61" t="s">
        <v>59</v>
      </c>
      <c r="C2" s="62"/>
      <c r="D2" s="62"/>
      <c r="E2" s="66" t="s">
        <v>5</v>
      </c>
      <c r="F2" s="66"/>
    </row>
    <row r="3" spans="1:6" s="16" customFormat="1" ht="30.75" customHeight="1">
      <c r="A3" s="63" t="s">
        <v>65</v>
      </c>
      <c r="B3" s="64"/>
      <c r="C3" s="64"/>
      <c r="D3" s="64"/>
      <c r="E3" s="64"/>
      <c r="F3" s="64"/>
    </row>
    <row r="4" spans="1:6" ht="33" customHeight="1">
      <c r="A4" s="4" t="s">
        <v>23</v>
      </c>
      <c r="B4" s="4" t="s">
        <v>24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33" customHeight="1">
      <c r="A5" s="28">
        <v>102</v>
      </c>
      <c r="B5" s="29" t="s">
        <v>40</v>
      </c>
      <c r="C5" s="4"/>
      <c r="D5" s="4"/>
      <c r="E5" s="4"/>
      <c r="F5" s="4"/>
    </row>
    <row r="6" spans="1:6" s="17" customFormat="1" ht="34.5" customHeight="1">
      <c r="A6" s="22" t="s">
        <v>25</v>
      </c>
      <c r="B6" s="23" t="s">
        <v>35</v>
      </c>
      <c r="C6" s="22" t="s">
        <v>26</v>
      </c>
      <c r="D6" s="14">
        <v>1</v>
      </c>
      <c r="E6" s="20"/>
      <c r="F6" s="18">
        <f aca="true" t="shared" si="0" ref="F6:F12">ROUND(D6*E6,0)</f>
        <v>0</v>
      </c>
    </row>
    <row r="7" spans="1:6" s="19" customFormat="1" ht="34.5" customHeight="1">
      <c r="A7" s="22" t="s">
        <v>30</v>
      </c>
      <c r="B7" s="23" t="s">
        <v>32</v>
      </c>
      <c r="C7" s="22" t="s">
        <v>26</v>
      </c>
      <c r="D7" s="14">
        <v>1</v>
      </c>
      <c r="E7" s="20"/>
      <c r="F7" s="18">
        <f t="shared" si="0"/>
        <v>0</v>
      </c>
    </row>
    <row r="8" spans="1:6" s="19" customFormat="1" ht="34.5" customHeight="1">
      <c r="A8" s="22" t="s">
        <v>33</v>
      </c>
      <c r="B8" s="23" t="s">
        <v>27</v>
      </c>
      <c r="C8" s="22" t="s">
        <v>26</v>
      </c>
      <c r="D8" s="14">
        <v>1</v>
      </c>
      <c r="E8" s="20"/>
      <c r="F8" s="18">
        <f t="shared" si="0"/>
        <v>0</v>
      </c>
    </row>
    <row r="9" spans="1:6" s="19" customFormat="1" ht="34.5" customHeight="1">
      <c r="A9" s="30">
        <v>103</v>
      </c>
      <c r="B9" s="31" t="s">
        <v>41</v>
      </c>
      <c r="C9" s="22"/>
      <c r="D9" s="14"/>
      <c r="E9" s="20"/>
      <c r="F9" s="18"/>
    </row>
    <row r="10" spans="1:6" s="19" customFormat="1" ht="42.75" customHeight="1">
      <c r="A10" s="22" t="s">
        <v>31</v>
      </c>
      <c r="B10" s="55" t="s">
        <v>111</v>
      </c>
      <c r="C10" s="22" t="s">
        <v>26</v>
      </c>
      <c r="D10" s="14">
        <v>1</v>
      </c>
      <c r="E10" s="20"/>
      <c r="F10" s="18">
        <f t="shared" si="0"/>
        <v>0</v>
      </c>
    </row>
    <row r="11" spans="1:6" s="19" customFormat="1" ht="34.5" customHeight="1">
      <c r="A11" s="26">
        <v>104</v>
      </c>
      <c r="B11" s="32" t="s">
        <v>42</v>
      </c>
      <c r="C11" s="22"/>
      <c r="D11" s="14"/>
      <c r="E11" s="20"/>
      <c r="F11" s="18"/>
    </row>
    <row r="12" spans="1:6" s="17" customFormat="1" ht="34.5" customHeight="1">
      <c r="A12" s="22" t="s">
        <v>28</v>
      </c>
      <c r="B12" s="23" t="s">
        <v>29</v>
      </c>
      <c r="C12" s="22" t="s">
        <v>26</v>
      </c>
      <c r="D12" s="14">
        <v>1</v>
      </c>
      <c r="E12" s="20"/>
      <c r="F12" s="18">
        <f t="shared" si="0"/>
        <v>0</v>
      </c>
    </row>
    <row r="13" spans="1:14" ht="34.5" customHeight="1">
      <c r="A13" s="65" t="s">
        <v>20</v>
      </c>
      <c r="B13" s="65"/>
      <c r="C13" s="65"/>
      <c r="D13" s="78">
        <f>ROUND(SUM(F6:F12),0)</f>
        <v>0</v>
      </c>
      <c r="E13" s="78"/>
      <c r="F13" s="15" t="s">
        <v>19</v>
      </c>
      <c r="G13" s="9"/>
      <c r="H13" s="9"/>
      <c r="I13" s="9"/>
      <c r="J13" s="9"/>
      <c r="K13" s="9"/>
      <c r="L13" s="9"/>
      <c r="M13" s="9"/>
      <c r="N13" s="9"/>
    </row>
    <row r="14" ht="32.25" customHeight="1"/>
    <row r="15" ht="25.5" customHeight="1">
      <c r="A15" s="10"/>
    </row>
  </sheetData>
  <sheetProtection password="CB93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4724409448818898" right="0.4724409448818898" top="0.5511811023622047" bottom="1.3385826771653544" header="0.31496062992125984" footer="1.14173228346456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34">
      <selection activeCell="F39" sqref="F39"/>
    </sheetView>
  </sheetViews>
  <sheetFormatPr defaultColWidth="9.00390625" defaultRowHeight="14.25"/>
  <cols>
    <col min="1" max="1" width="8.75390625" style="2" customWidth="1"/>
    <col min="2" max="2" width="34.50390625" style="11" customWidth="1"/>
    <col min="3" max="3" width="8.25390625" style="2" customWidth="1"/>
    <col min="4" max="4" width="9.625" style="12" customWidth="1"/>
    <col min="5" max="5" width="9.375" style="13" customWidth="1"/>
    <col min="6" max="6" width="11.125" style="13" customWidth="1"/>
    <col min="7" max="16384" width="9.00390625" style="2" customWidth="1"/>
  </cols>
  <sheetData>
    <row r="1" spans="1:6" ht="39.75" customHeight="1">
      <c r="A1" s="60" t="s">
        <v>0</v>
      </c>
      <c r="B1" s="60"/>
      <c r="C1" s="60"/>
      <c r="D1" s="60"/>
      <c r="E1" s="60"/>
      <c r="F1" s="60"/>
    </row>
    <row r="2" spans="1:6" ht="33.75" customHeight="1">
      <c r="A2" s="3" t="s">
        <v>18</v>
      </c>
      <c r="B2" s="67" t="str">
        <f>'第100章'!B2</f>
        <v>房山区107国道（阎周路-大窦路）交通综合整治工程</v>
      </c>
      <c r="C2" s="67"/>
      <c r="D2" s="67"/>
      <c r="E2" s="68" t="s">
        <v>6</v>
      </c>
      <c r="F2" s="68"/>
    </row>
    <row r="3" spans="1:6" ht="33.75" customHeight="1">
      <c r="A3" s="63" t="s">
        <v>64</v>
      </c>
      <c r="B3" s="64"/>
      <c r="C3" s="64"/>
      <c r="D3" s="64"/>
      <c r="E3" s="64"/>
      <c r="F3" s="64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2">
        <v>602</v>
      </c>
      <c r="B5" s="38" t="s">
        <v>66</v>
      </c>
      <c r="C5" s="27"/>
      <c r="D5" s="24"/>
      <c r="E5" s="8"/>
      <c r="F5" s="18"/>
    </row>
    <row r="6" spans="1:6" ht="27.75" customHeight="1">
      <c r="A6" s="39" t="s">
        <v>67</v>
      </c>
      <c r="B6" s="38" t="s">
        <v>68</v>
      </c>
      <c r="C6" s="27"/>
      <c r="D6" s="24"/>
      <c r="E6" s="8"/>
      <c r="F6" s="18"/>
    </row>
    <row r="7" spans="1:6" ht="27.75" customHeight="1">
      <c r="A7" s="35" t="s">
        <v>36</v>
      </c>
      <c r="B7" s="23" t="s">
        <v>105</v>
      </c>
      <c r="C7" s="39" t="s">
        <v>69</v>
      </c>
      <c r="D7" s="24">
        <v>100</v>
      </c>
      <c r="E7" s="8"/>
      <c r="F7" s="18">
        <f>ROUND(D7*E7,0)</f>
        <v>0</v>
      </c>
    </row>
    <row r="8" spans="1:6" ht="27.75" customHeight="1">
      <c r="A8" s="39" t="s">
        <v>70</v>
      </c>
      <c r="B8" s="38" t="s">
        <v>71</v>
      </c>
      <c r="C8" s="39" t="s">
        <v>69</v>
      </c>
      <c r="D8" s="24">
        <v>657</v>
      </c>
      <c r="E8" s="8"/>
      <c r="F8" s="18">
        <f>ROUND(D8*E8,0)</f>
        <v>0</v>
      </c>
    </row>
    <row r="9" spans="1:6" ht="27.75" customHeight="1">
      <c r="A9" s="22">
        <v>603</v>
      </c>
      <c r="B9" s="38" t="s">
        <v>72</v>
      </c>
      <c r="C9" s="27"/>
      <c r="D9" s="24"/>
      <c r="E9" s="8"/>
      <c r="F9" s="18"/>
    </row>
    <row r="10" spans="1:6" ht="27.75" customHeight="1">
      <c r="A10" s="39" t="s">
        <v>73</v>
      </c>
      <c r="B10" s="23" t="s">
        <v>74</v>
      </c>
      <c r="C10" s="39" t="s">
        <v>69</v>
      </c>
      <c r="D10" s="24">
        <v>330</v>
      </c>
      <c r="E10" s="8"/>
      <c r="F10" s="18">
        <f>ROUND(D10*E10,0)</f>
        <v>0</v>
      </c>
    </row>
    <row r="11" spans="1:6" ht="27.75" customHeight="1">
      <c r="A11" s="22" t="s">
        <v>46</v>
      </c>
      <c r="B11" s="31" t="s">
        <v>47</v>
      </c>
      <c r="C11" s="27"/>
      <c r="D11" s="24"/>
      <c r="E11" s="8"/>
      <c r="F11" s="18"/>
    </row>
    <row r="12" spans="1:6" ht="27.75" customHeight="1">
      <c r="A12" s="30" t="s">
        <v>48</v>
      </c>
      <c r="B12" s="31" t="s">
        <v>49</v>
      </c>
      <c r="C12" s="22"/>
      <c r="D12" s="24"/>
      <c r="E12" s="8"/>
      <c r="F12" s="18"/>
    </row>
    <row r="13" spans="1:6" ht="27.75" customHeight="1">
      <c r="A13" s="35" t="s">
        <v>52</v>
      </c>
      <c r="B13" s="51" t="s">
        <v>75</v>
      </c>
      <c r="C13" s="40" t="s">
        <v>77</v>
      </c>
      <c r="D13" s="33">
        <v>8</v>
      </c>
      <c r="E13" s="8"/>
      <c r="F13" s="18">
        <f>ROUND(D13*E13,0)</f>
        <v>0</v>
      </c>
    </row>
    <row r="14" spans="1:6" ht="27.75" customHeight="1">
      <c r="A14" s="35" t="s">
        <v>53</v>
      </c>
      <c r="B14" s="51" t="s">
        <v>76</v>
      </c>
      <c r="C14" s="40" t="s">
        <v>77</v>
      </c>
      <c r="D14" s="33">
        <v>1</v>
      </c>
      <c r="E14" s="8"/>
      <c r="F14" s="18">
        <f>ROUND(D14*E14,0)</f>
        <v>0</v>
      </c>
    </row>
    <row r="15" spans="1:6" ht="27.75" customHeight="1">
      <c r="A15" s="22" t="s">
        <v>54</v>
      </c>
      <c r="B15" s="38" t="s">
        <v>78</v>
      </c>
      <c r="C15" s="22"/>
      <c r="D15" s="33"/>
      <c r="E15" s="8"/>
      <c r="F15" s="18"/>
    </row>
    <row r="16" spans="1:6" ht="27.75" customHeight="1">
      <c r="A16" s="35" t="s">
        <v>52</v>
      </c>
      <c r="B16" s="51" t="s">
        <v>79</v>
      </c>
      <c r="C16" s="40" t="s">
        <v>77</v>
      </c>
      <c r="D16" s="33">
        <v>1</v>
      </c>
      <c r="E16" s="8"/>
      <c r="F16" s="18">
        <f>ROUND(D16*E16,0)</f>
        <v>0</v>
      </c>
    </row>
    <row r="17" spans="1:6" ht="27.75" customHeight="1">
      <c r="A17" s="41" t="s">
        <v>80</v>
      </c>
      <c r="B17" s="51" t="s">
        <v>81</v>
      </c>
      <c r="C17" s="40"/>
      <c r="D17" s="33"/>
      <c r="E17" s="8"/>
      <c r="F17" s="18"/>
    </row>
    <row r="18" spans="1:6" ht="27.75" customHeight="1">
      <c r="A18" s="35" t="s">
        <v>36</v>
      </c>
      <c r="B18" s="51" t="s">
        <v>84</v>
      </c>
      <c r="C18" s="40" t="s">
        <v>77</v>
      </c>
      <c r="D18" s="33">
        <v>6</v>
      </c>
      <c r="E18" s="8"/>
      <c r="F18" s="18">
        <f aca="true" t="shared" si="0" ref="F18:F23">ROUND(D18*E18,0)</f>
        <v>0</v>
      </c>
    </row>
    <row r="19" spans="1:6" ht="27.75" customHeight="1">
      <c r="A19" s="35" t="s">
        <v>37</v>
      </c>
      <c r="B19" s="51" t="s">
        <v>85</v>
      </c>
      <c r="C19" s="40" t="s">
        <v>77</v>
      </c>
      <c r="D19" s="33">
        <v>6</v>
      </c>
      <c r="E19" s="8"/>
      <c r="F19" s="18">
        <f t="shared" si="0"/>
        <v>0</v>
      </c>
    </row>
    <row r="20" spans="1:9" ht="27.75" customHeight="1">
      <c r="A20" s="43" t="s">
        <v>38</v>
      </c>
      <c r="B20" s="51" t="s">
        <v>86</v>
      </c>
      <c r="C20" s="40" t="s">
        <v>77</v>
      </c>
      <c r="D20" s="33">
        <v>1</v>
      </c>
      <c r="E20" s="8"/>
      <c r="F20" s="18">
        <f t="shared" si="0"/>
        <v>0</v>
      </c>
      <c r="I20" s="59"/>
    </row>
    <row r="21" spans="1:6" ht="27.75" customHeight="1">
      <c r="A21" s="43" t="s">
        <v>39</v>
      </c>
      <c r="B21" s="51" t="s">
        <v>87</v>
      </c>
      <c r="C21" s="40" t="s">
        <v>77</v>
      </c>
      <c r="D21" s="33">
        <v>2</v>
      </c>
      <c r="E21" s="8"/>
      <c r="F21" s="18">
        <f t="shared" si="0"/>
        <v>0</v>
      </c>
    </row>
    <row r="22" spans="1:6" ht="27.75" customHeight="1">
      <c r="A22" s="42" t="s">
        <v>82</v>
      </c>
      <c r="B22" s="51" t="s">
        <v>88</v>
      </c>
      <c r="C22" s="40" t="s">
        <v>77</v>
      </c>
      <c r="D22" s="33">
        <v>1</v>
      </c>
      <c r="E22" s="8"/>
      <c r="F22" s="18">
        <f t="shared" si="0"/>
        <v>0</v>
      </c>
    </row>
    <row r="23" spans="1:6" ht="27.75" customHeight="1">
      <c r="A23" s="42" t="s">
        <v>83</v>
      </c>
      <c r="B23" s="51" t="s">
        <v>106</v>
      </c>
      <c r="C23" s="40" t="s">
        <v>77</v>
      </c>
      <c r="D23" s="33">
        <v>3</v>
      </c>
      <c r="E23" s="8"/>
      <c r="F23" s="18">
        <f t="shared" si="0"/>
        <v>0</v>
      </c>
    </row>
    <row r="24" spans="1:6" ht="27.75" customHeight="1">
      <c r="A24" s="41" t="s">
        <v>89</v>
      </c>
      <c r="B24" s="52" t="s">
        <v>56</v>
      </c>
      <c r="C24" s="34"/>
      <c r="D24" s="33"/>
      <c r="E24" s="8"/>
      <c r="F24" s="18"/>
    </row>
    <row r="25" spans="1:6" ht="27.75" customHeight="1">
      <c r="A25" s="35" t="s">
        <v>36</v>
      </c>
      <c r="B25" s="52" t="s">
        <v>90</v>
      </c>
      <c r="C25" s="40" t="s">
        <v>77</v>
      </c>
      <c r="D25" s="33">
        <v>8</v>
      </c>
      <c r="E25" s="8"/>
      <c r="F25" s="18">
        <f aca="true" t="shared" si="1" ref="F25:F30">ROUND(D25*E25,0)</f>
        <v>0</v>
      </c>
    </row>
    <row r="26" spans="1:6" ht="27.75" customHeight="1">
      <c r="A26" s="35" t="s">
        <v>37</v>
      </c>
      <c r="B26" s="52" t="s">
        <v>91</v>
      </c>
      <c r="C26" s="40" t="s">
        <v>77</v>
      </c>
      <c r="D26" s="33">
        <v>4</v>
      </c>
      <c r="E26" s="8"/>
      <c r="F26" s="18">
        <f t="shared" si="1"/>
        <v>0</v>
      </c>
    </row>
    <row r="27" spans="1:6" ht="27.75" customHeight="1">
      <c r="A27" s="43" t="s">
        <v>38</v>
      </c>
      <c r="B27" s="52" t="s">
        <v>92</v>
      </c>
      <c r="C27" s="40" t="s">
        <v>77</v>
      </c>
      <c r="D27" s="33">
        <v>4</v>
      </c>
      <c r="E27" s="8"/>
      <c r="F27" s="18">
        <f t="shared" si="1"/>
        <v>0</v>
      </c>
    </row>
    <row r="28" spans="1:6" ht="27.75" customHeight="1">
      <c r="A28" s="41" t="s">
        <v>93</v>
      </c>
      <c r="B28" s="44" t="s">
        <v>94</v>
      </c>
      <c r="C28" s="40" t="s">
        <v>95</v>
      </c>
      <c r="D28" s="33">
        <v>61</v>
      </c>
      <c r="E28" s="8"/>
      <c r="F28" s="18">
        <f t="shared" si="1"/>
        <v>0</v>
      </c>
    </row>
    <row r="29" spans="1:6" ht="27.75" customHeight="1">
      <c r="A29" s="45" t="s">
        <v>96</v>
      </c>
      <c r="B29" s="53" t="s">
        <v>97</v>
      </c>
      <c r="C29" s="54" t="s">
        <v>107</v>
      </c>
      <c r="D29" s="24">
        <v>30</v>
      </c>
      <c r="E29" s="8"/>
      <c r="F29" s="18">
        <f t="shared" si="1"/>
        <v>0</v>
      </c>
    </row>
    <row r="30" spans="1:6" ht="27.75" customHeight="1">
      <c r="A30" s="45" t="s">
        <v>55</v>
      </c>
      <c r="B30" s="53" t="s">
        <v>99</v>
      </c>
      <c r="C30" s="39" t="s">
        <v>98</v>
      </c>
      <c r="D30" s="24">
        <v>126</v>
      </c>
      <c r="E30" s="8"/>
      <c r="F30" s="18">
        <f t="shared" si="1"/>
        <v>0</v>
      </c>
    </row>
    <row r="31" spans="1:6" ht="27.75" customHeight="1">
      <c r="A31" s="45">
        <v>605</v>
      </c>
      <c r="B31" s="46" t="s">
        <v>50</v>
      </c>
      <c r="C31" s="39"/>
      <c r="D31" s="33"/>
      <c r="E31" s="8"/>
      <c r="F31" s="18"/>
    </row>
    <row r="32" spans="1:6" ht="27.75" customHeight="1">
      <c r="A32" s="45" t="s">
        <v>57</v>
      </c>
      <c r="B32" s="46" t="s">
        <v>58</v>
      </c>
      <c r="C32" s="39"/>
      <c r="D32" s="33"/>
      <c r="E32" s="8"/>
      <c r="F32" s="18"/>
    </row>
    <row r="33" spans="1:6" ht="27.75" customHeight="1">
      <c r="A33" s="35" t="s">
        <v>36</v>
      </c>
      <c r="B33" s="44" t="s">
        <v>100</v>
      </c>
      <c r="C33" s="39" t="s">
        <v>98</v>
      </c>
      <c r="D33" s="24">
        <v>3096.3</v>
      </c>
      <c r="E33" s="8"/>
      <c r="F33" s="18">
        <f>ROUND(D33*E33,0)</f>
        <v>0</v>
      </c>
    </row>
    <row r="34" spans="1:6" ht="27.75" customHeight="1">
      <c r="A34" s="35" t="s">
        <v>37</v>
      </c>
      <c r="B34" s="44" t="s">
        <v>101</v>
      </c>
      <c r="C34" s="39" t="s">
        <v>98</v>
      </c>
      <c r="D34" s="24">
        <v>210</v>
      </c>
      <c r="E34" s="8"/>
      <c r="F34" s="18">
        <f>ROUND(D34*E34,0)</f>
        <v>0</v>
      </c>
    </row>
    <row r="35" spans="1:6" ht="27.75" customHeight="1">
      <c r="A35" s="57" t="s">
        <v>108</v>
      </c>
      <c r="B35" s="56" t="s">
        <v>109</v>
      </c>
      <c r="C35" s="39"/>
      <c r="D35" s="24"/>
      <c r="E35" s="8"/>
      <c r="F35" s="18"/>
    </row>
    <row r="36" spans="1:6" ht="27.75" customHeight="1">
      <c r="A36" s="35" t="s">
        <v>36</v>
      </c>
      <c r="B36" s="56" t="s">
        <v>110</v>
      </c>
      <c r="C36" s="39" t="s">
        <v>98</v>
      </c>
      <c r="D36" s="24">
        <v>500</v>
      </c>
      <c r="E36" s="8"/>
      <c r="F36" s="18">
        <f>ROUND(D36*E36,0)</f>
        <v>0</v>
      </c>
    </row>
    <row r="37" spans="1:6" ht="27.75" customHeight="1">
      <c r="A37" s="47">
        <v>609</v>
      </c>
      <c r="B37" s="58" t="s">
        <v>104</v>
      </c>
      <c r="C37" s="48"/>
      <c r="D37" s="49"/>
      <c r="E37" s="8"/>
      <c r="F37" s="18"/>
    </row>
    <row r="38" spans="1:6" ht="27.75" customHeight="1">
      <c r="A38" s="50" t="s">
        <v>103</v>
      </c>
      <c r="B38" s="58" t="s">
        <v>104</v>
      </c>
      <c r="C38" s="48"/>
      <c r="D38" s="49"/>
      <c r="E38" s="8"/>
      <c r="F38" s="18"/>
    </row>
    <row r="39" spans="1:6" ht="27.75" customHeight="1">
      <c r="A39" s="43" t="s">
        <v>51</v>
      </c>
      <c r="B39" s="56" t="s">
        <v>112</v>
      </c>
      <c r="C39" s="40" t="s">
        <v>102</v>
      </c>
      <c r="D39" s="49">
        <v>1</v>
      </c>
      <c r="E39" s="8">
        <v>361825</v>
      </c>
      <c r="F39" s="18">
        <f>ROUND(D39*E39,0)</f>
        <v>361825</v>
      </c>
    </row>
    <row r="40" spans="1:6" ht="27.75" customHeight="1">
      <c r="A40" s="43" t="s">
        <v>37</v>
      </c>
      <c r="B40" s="56" t="s">
        <v>113</v>
      </c>
      <c r="C40" s="40" t="s">
        <v>102</v>
      </c>
      <c r="D40" s="49">
        <v>1</v>
      </c>
      <c r="E40" s="8">
        <v>382575</v>
      </c>
      <c r="F40" s="18">
        <f>ROUND(D40*E40,0)</f>
        <v>382575</v>
      </c>
    </row>
    <row r="41" spans="1:6" ht="33.75" customHeight="1">
      <c r="A41" s="69" t="s">
        <v>45</v>
      </c>
      <c r="B41" s="65"/>
      <c r="C41" s="65"/>
      <c r="D41" s="70">
        <f>ROUND(SUM(F5:F40),0)</f>
        <v>744400</v>
      </c>
      <c r="E41" s="70"/>
      <c r="F41" s="25" t="s">
        <v>19</v>
      </c>
    </row>
  </sheetData>
  <sheetProtection password="CB93" sheet="1"/>
  <protectedRanges>
    <protectedRange sqref="E7:E8 E10 E13:E14 E16 E18:E23 E25:E30 E33:E34 E36" name="区域1"/>
  </protectedRanges>
  <mergeCells count="6">
    <mergeCell ref="A1:F1"/>
    <mergeCell ref="B2:D2"/>
    <mergeCell ref="E2:F2"/>
    <mergeCell ref="A3:F3"/>
    <mergeCell ref="A41:C41"/>
    <mergeCell ref="D41:E41"/>
  </mergeCells>
  <printOptions horizontalCentered="1" verticalCentered="1"/>
  <pageMargins left="0.5511811023622047" right="0.5511811023622047" top="0.7874015748031497" bottom="0.7874015748031497" header="0.5118110236220472" footer="0.393700787401574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9.75390625" style="0" customWidth="1"/>
    <col min="2" max="2" width="8.50390625" style="0" customWidth="1"/>
    <col min="3" max="3" width="48.75390625" style="0" customWidth="1"/>
    <col min="4" max="4" width="22.00390625" style="0" customWidth="1"/>
  </cols>
  <sheetData>
    <row r="1" spans="1:4" ht="39.75" customHeight="1">
      <c r="A1" s="71" t="s">
        <v>7</v>
      </c>
      <c r="B1" s="71"/>
      <c r="C1" s="71"/>
      <c r="D1" s="71"/>
    </row>
    <row r="2" spans="1:4" ht="39" customHeight="1">
      <c r="A2" s="21" t="s">
        <v>34</v>
      </c>
      <c r="B2" s="77" t="str">
        <f>'第100章'!B2</f>
        <v>房山区107国道（阎周路-大窦路）交通综合整治工程</v>
      </c>
      <c r="C2" s="77"/>
      <c r="D2" s="37" t="s">
        <v>61</v>
      </c>
    </row>
    <row r="3" spans="1:4" ht="39" customHeight="1">
      <c r="A3" s="7" t="s">
        <v>8</v>
      </c>
      <c r="B3" s="7" t="s">
        <v>9</v>
      </c>
      <c r="C3" s="7" t="s">
        <v>10</v>
      </c>
      <c r="D3" s="36" t="s">
        <v>60</v>
      </c>
    </row>
    <row r="4" spans="1:4" ht="34.5" customHeight="1">
      <c r="A4" s="1">
        <v>1</v>
      </c>
      <c r="B4" s="1">
        <v>100</v>
      </c>
      <c r="C4" s="1" t="s">
        <v>11</v>
      </c>
      <c r="D4" s="79">
        <f>'第100章'!D13</f>
        <v>0</v>
      </c>
    </row>
    <row r="5" spans="1:4" ht="34.5" customHeight="1">
      <c r="A5" s="1">
        <v>2</v>
      </c>
      <c r="B5" s="1">
        <v>200</v>
      </c>
      <c r="C5" s="1" t="s">
        <v>12</v>
      </c>
      <c r="D5" s="79"/>
    </row>
    <row r="6" spans="1:4" ht="34.5" customHeight="1">
      <c r="A6" s="1">
        <v>3</v>
      </c>
      <c r="B6" s="1">
        <v>300</v>
      </c>
      <c r="C6" s="1" t="s">
        <v>13</v>
      </c>
      <c r="D6" s="79"/>
    </row>
    <row r="7" spans="1:4" ht="34.5" customHeight="1">
      <c r="A7" s="1">
        <v>4</v>
      </c>
      <c r="B7" s="1">
        <v>400</v>
      </c>
      <c r="C7" s="1" t="s">
        <v>14</v>
      </c>
      <c r="D7" s="79"/>
    </row>
    <row r="8" spans="1:4" ht="34.5" customHeight="1">
      <c r="A8" s="1">
        <v>5</v>
      </c>
      <c r="B8" s="1">
        <v>500</v>
      </c>
      <c r="C8" s="1" t="s">
        <v>15</v>
      </c>
      <c r="D8" s="79"/>
    </row>
    <row r="9" spans="1:4" ht="34.5" customHeight="1">
      <c r="A9" s="1">
        <v>6</v>
      </c>
      <c r="B9" s="1">
        <v>600</v>
      </c>
      <c r="C9" s="1" t="s">
        <v>16</v>
      </c>
      <c r="D9" s="79">
        <f>'第600章'!D41</f>
        <v>744400</v>
      </c>
    </row>
    <row r="10" spans="1:4" ht="34.5" customHeight="1">
      <c r="A10" s="1">
        <v>7</v>
      </c>
      <c r="B10" s="1">
        <v>700</v>
      </c>
      <c r="C10" s="1" t="s">
        <v>17</v>
      </c>
      <c r="D10" s="79"/>
    </row>
    <row r="11" spans="1:4" ht="34.5" customHeight="1">
      <c r="A11" s="1">
        <v>8</v>
      </c>
      <c r="B11" s="74" t="s">
        <v>21</v>
      </c>
      <c r="C11" s="74"/>
      <c r="D11" s="79">
        <f>SUM(D4:D10)</f>
        <v>744400</v>
      </c>
    </row>
    <row r="12" spans="1:4" ht="34.5" customHeight="1">
      <c r="A12" s="1">
        <v>9</v>
      </c>
      <c r="B12" s="74" t="s">
        <v>22</v>
      </c>
      <c r="C12" s="74"/>
      <c r="D12" s="79">
        <f>'第600章'!F39+'第600章'!F40</f>
        <v>744400</v>
      </c>
    </row>
    <row r="13" spans="1:4" ht="34.5" customHeight="1">
      <c r="A13" s="1">
        <v>10</v>
      </c>
      <c r="B13" s="74" t="s">
        <v>43</v>
      </c>
      <c r="C13" s="74"/>
      <c r="D13" s="79">
        <f>ROUND(1993800*1.5%,0)</f>
        <v>29907</v>
      </c>
    </row>
    <row r="14" spans="1:4" ht="40.5" customHeight="1">
      <c r="A14" s="1">
        <v>11</v>
      </c>
      <c r="B14" s="76" t="s">
        <v>44</v>
      </c>
      <c r="C14" s="76"/>
      <c r="D14" s="79">
        <f>D11-D12-D13</f>
        <v>-29907</v>
      </c>
    </row>
    <row r="15" spans="1:4" ht="40.5" customHeight="1">
      <c r="A15" s="1">
        <v>12</v>
      </c>
      <c r="B15" s="75" t="s">
        <v>62</v>
      </c>
      <c r="C15" s="74"/>
      <c r="D15" s="79">
        <f>ROUND(D14*3%,0)</f>
        <v>-897</v>
      </c>
    </row>
    <row r="16" spans="1:4" ht="34.5" customHeight="1">
      <c r="A16" s="1">
        <v>13</v>
      </c>
      <c r="B16" s="75" t="s">
        <v>63</v>
      </c>
      <c r="C16" s="74"/>
      <c r="D16" s="79">
        <f>D11+D15</f>
        <v>743503</v>
      </c>
    </row>
    <row r="17" spans="1:3" ht="30" customHeight="1">
      <c r="A17" s="72"/>
      <c r="B17" s="73"/>
      <c r="C17" s="73"/>
    </row>
  </sheetData>
  <sheetProtection password="CB93" sheet="1"/>
  <mergeCells count="9">
    <mergeCell ref="A1:D1"/>
    <mergeCell ref="A17:C17"/>
    <mergeCell ref="B13:C13"/>
    <mergeCell ref="B11:C11"/>
    <mergeCell ref="B12:C12"/>
    <mergeCell ref="B16:C16"/>
    <mergeCell ref="B14:C14"/>
    <mergeCell ref="B2:C2"/>
    <mergeCell ref="B15:C15"/>
  </mergeCells>
  <printOptions horizontalCentered="1"/>
  <pageMargins left="0.15748031496062992" right="0.15748031496062992" top="0.5905511811023623" bottom="2.283464566929134" header="0.35433070866141736" footer="1.259842519685039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2018-10-15T07:47:15Z</cp:lastPrinted>
  <dcterms:created xsi:type="dcterms:W3CDTF">2008-04-07T07:00:19Z</dcterms:created>
  <dcterms:modified xsi:type="dcterms:W3CDTF">2018-10-15T07:53:57Z</dcterms:modified>
  <cp:category/>
  <cp:version/>
  <cp:contentType/>
  <cp:contentStatus/>
</cp:coreProperties>
</file>