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9000" tabRatio="940" activeTab="4"/>
  </bookViews>
  <sheets>
    <sheet name="第100章" sheetId="1" r:id="rId1"/>
    <sheet name="第200章" sheetId="2" r:id="rId2"/>
    <sheet name="第300章" sheetId="3" r:id="rId3"/>
    <sheet name="第400章 " sheetId="4" r:id="rId4"/>
    <sheet name="汇总表" sheetId="5" r:id="rId5"/>
  </sheets>
  <definedNames>
    <definedName name="_xlnm.Print_Titles" localSheetId="1">'第200章'!$1:$4</definedName>
    <definedName name="_xlnm.Print_Titles" localSheetId="2">'第300章'!$1:$4</definedName>
    <definedName name="_xlnm.Print_Titles" localSheetId="3">'第400章 '!$1:$4</definedName>
  </definedNames>
  <calcPr fullCalcOnLoad="1"/>
</workbook>
</file>

<file path=xl/sharedStrings.xml><?xml version="1.0" encoding="utf-8"?>
<sst xmlns="http://schemas.openxmlformats.org/spreadsheetml/2006/main" count="169" uniqueCount="110">
  <si>
    <t>工程量清单</t>
  </si>
  <si>
    <t>单位</t>
  </si>
  <si>
    <t>数量</t>
  </si>
  <si>
    <t>单价</t>
  </si>
  <si>
    <t>合价</t>
  </si>
  <si>
    <t>货币单位：人民币元</t>
  </si>
  <si>
    <t>清单     第100章   总则</t>
  </si>
  <si>
    <t xml:space="preserve">  货币单位：人民币元</t>
  </si>
  <si>
    <t>工程量清单汇总表</t>
  </si>
  <si>
    <t>序号</t>
  </si>
  <si>
    <t>章次</t>
  </si>
  <si>
    <t>科   目   名   称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</si>
  <si>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</si>
  <si>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</si>
  <si>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</si>
  <si>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</si>
  <si>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</si>
  <si>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</si>
  <si>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</si>
  <si>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货币单位：人民币元</t>
  </si>
  <si>
    <t>工程名称：</t>
  </si>
  <si>
    <t>元</t>
  </si>
  <si>
    <t>102-1</t>
  </si>
  <si>
    <t>竣工文件</t>
  </si>
  <si>
    <t>总额</t>
  </si>
  <si>
    <t>102-2</t>
  </si>
  <si>
    <t>施工环保费</t>
  </si>
  <si>
    <t>104-1</t>
  </si>
  <si>
    <t>第200章   路基</t>
  </si>
  <si>
    <t>-a</t>
  </si>
  <si>
    <t>金额（元）</t>
  </si>
  <si>
    <t>清单  第100章 合计   人民币</t>
  </si>
  <si>
    <t>102-3</t>
  </si>
  <si>
    <t>工程量清单</t>
  </si>
  <si>
    <t xml:space="preserve">  货币单位：人民币元</t>
  </si>
  <si>
    <t>第300章   路面</t>
  </si>
  <si>
    <t>单位</t>
  </si>
  <si>
    <t>单价</t>
  </si>
  <si>
    <t>合价</t>
  </si>
  <si>
    <t>元</t>
  </si>
  <si>
    <t>清单  第200章 合计   人民币</t>
  </si>
  <si>
    <t>已包含在清单合计中材料、工程设备、专业工程暂估价合计</t>
  </si>
  <si>
    <t>第100章至第700章清单合计</t>
  </si>
  <si>
    <t>203-1</t>
  </si>
  <si>
    <t>路基挖方</t>
  </si>
  <si>
    <t>安全生产费</t>
  </si>
  <si>
    <t>清单  第300章  合计   人民币</t>
  </si>
  <si>
    <t>309-2</t>
  </si>
  <si>
    <t>中粒式沥青混凝土</t>
  </si>
  <si>
    <t>m</t>
  </si>
  <si>
    <t>313-5</t>
  </si>
  <si>
    <t>308-2</t>
  </si>
  <si>
    <t>子目号</t>
  </si>
  <si>
    <t>子目名称</t>
  </si>
  <si>
    <r>
      <t>清单  第</t>
    </r>
    <r>
      <rPr>
        <sz val="12"/>
        <rFont val="宋体"/>
        <family val="0"/>
      </rPr>
      <t>4</t>
    </r>
    <r>
      <rPr>
        <sz val="12"/>
        <rFont val="宋体"/>
        <family val="0"/>
      </rPr>
      <t>00章  合计   人民币</t>
    </r>
  </si>
  <si>
    <t>第400章   桥梁、涵洞</t>
  </si>
  <si>
    <t>410-6</t>
  </si>
  <si>
    <t>非竞争性报价的部分安全生产费（投标控制价的1.5%）</t>
  </si>
  <si>
    <r>
      <t>清单合计减去材料、工程设备、专业工程暂估价、非竞争性报价的部分安全生产费（投标控制价的1.5%）合计(8-9-10</t>
    </r>
    <r>
      <rPr>
        <sz val="10.5"/>
        <rFont val="宋体"/>
        <family val="0"/>
      </rPr>
      <t>=1</t>
    </r>
    <r>
      <rPr>
        <sz val="10.5"/>
        <rFont val="宋体"/>
        <family val="0"/>
      </rPr>
      <t>1</t>
    </r>
    <r>
      <rPr>
        <sz val="10.5"/>
        <rFont val="宋体"/>
        <family val="0"/>
      </rPr>
      <t>)（评标价）</t>
    </r>
  </si>
  <si>
    <r>
      <t>按上项（1</t>
    </r>
    <r>
      <rPr>
        <sz val="10.5"/>
        <rFont val="宋体"/>
        <family val="0"/>
      </rPr>
      <t>1</t>
    </r>
    <r>
      <rPr>
        <sz val="10.5"/>
        <rFont val="宋体"/>
        <family val="0"/>
      </rPr>
      <t>）金额的5%作为不可预见因素的暂定金额</t>
    </r>
  </si>
  <si>
    <r>
      <t>投标价（8+12</t>
    </r>
    <r>
      <rPr>
        <sz val="10.5"/>
        <rFont val="宋体"/>
        <family val="0"/>
      </rPr>
      <t>=1</t>
    </r>
    <r>
      <rPr>
        <sz val="10.5"/>
        <rFont val="宋体"/>
        <family val="0"/>
      </rPr>
      <t>3</t>
    </r>
    <r>
      <rPr>
        <sz val="10.5"/>
        <rFont val="宋体"/>
        <family val="0"/>
      </rPr>
      <t>）</t>
    </r>
  </si>
  <si>
    <t>103-1</t>
  </si>
  <si>
    <t>临时道路修建、养护与拆除（包括原道路的养护费和交通、水利等部门的配合协调费）</t>
  </si>
  <si>
    <t>承包人驻地建设</t>
  </si>
  <si>
    <t>202-3</t>
  </si>
  <si>
    <t>拆除结构物</t>
  </si>
  <si>
    <t>　</t>
  </si>
  <si>
    <t>拆除旧桥混凝土</t>
  </si>
  <si>
    <t>m3</t>
  </si>
  <si>
    <t>202-4</t>
  </si>
  <si>
    <t>铣刨旧沥青路面</t>
  </si>
  <si>
    <t>厚10cm</t>
  </si>
  <si>
    <t>m2</t>
  </si>
  <si>
    <t>-d</t>
  </si>
  <si>
    <t>清除淤泥</t>
  </si>
  <si>
    <t>209-1</t>
  </si>
  <si>
    <t>砌体挡土墙</t>
  </si>
  <si>
    <t>修复M7.5浆砌片石</t>
  </si>
  <si>
    <t>308-1</t>
  </si>
  <si>
    <t>乳化沥青透层</t>
  </si>
  <si>
    <t>改性乳化沥青粘层</t>
  </si>
  <si>
    <t>309-1</t>
  </si>
  <si>
    <t>细粒式沥青混凝土</t>
  </si>
  <si>
    <t>WAC-13C  厚4cm</t>
  </si>
  <si>
    <t>WAC-20C 厚6cm</t>
  </si>
  <si>
    <t>混凝土预制块路缘石</t>
  </si>
  <si>
    <t>乙3路缘石</t>
  </si>
  <si>
    <t>403-3</t>
  </si>
  <si>
    <t>上部结构钢筋</t>
  </si>
  <si>
    <t>kg</t>
  </si>
  <si>
    <t>现浇混凝土附属结构</t>
  </si>
  <si>
    <t>C30钢筋砼地袱</t>
  </si>
  <si>
    <t>C20钢筋砼地袱</t>
  </si>
  <si>
    <t>414-1</t>
  </si>
  <si>
    <t>钢管栏杆</t>
  </si>
  <si>
    <t>415-2</t>
  </si>
  <si>
    <t>水泥混凝土桥面铺装</t>
  </si>
  <si>
    <t>C40桥面铺装混凝土</t>
  </si>
  <si>
    <t>415-3</t>
  </si>
  <si>
    <t>防水层（防水涂料）</t>
  </si>
  <si>
    <t>422-2</t>
  </si>
  <si>
    <t>桥梁上部结构加固</t>
  </si>
  <si>
    <t>桥梁实心板+空心板粘贴钢板 厚6mm</t>
  </si>
  <si>
    <t>422-3</t>
  </si>
  <si>
    <t>混凝土裂缝处理</t>
  </si>
  <si>
    <t>裂缝封闭（&lt;0.15mm)</t>
  </si>
  <si>
    <t>裂缝灌浆（&gt;0.15mm)</t>
  </si>
  <si>
    <t>-a</t>
  </si>
  <si>
    <t>-b</t>
  </si>
  <si>
    <t>房山区阎河路坨里2#桥（K8+172）中修工程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</si>
</sst>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_ "/>
    <numFmt numFmtId="191" formatCode="0_);[Red]\(0\)"/>
  </numFmts>
  <fonts count="46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u val="single"/>
      <sz val="12"/>
      <name val="Times New Roman"/>
      <family val="1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.5"/>
      <name val="宋体"/>
      <family val="0"/>
    </font>
    <font>
      <b/>
      <sz val="12"/>
      <name val="仿宋_GB2312"/>
      <family val="3"/>
    </font>
    <font>
      <b/>
      <sz val="10.5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21" borderId="8" applyNumberFormat="0" applyAlignment="0" applyProtection="0"/>
    <xf numFmtId="0" fontId="45" fillId="30" borderId="5" applyNumberFormat="0" applyAlignment="0" applyProtection="0"/>
    <xf numFmtId="0" fontId="7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8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 applyProtection="1">
      <alignment horizontal="center" vertical="center" shrinkToFit="1"/>
      <protection/>
    </xf>
    <xf numFmtId="0" fontId="3" fillId="0" borderId="1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0" fillId="0" borderId="12" xfId="0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 applyProtection="1">
      <alignment vertical="center" wrapText="1"/>
      <protection hidden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 shrinkToFit="1"/>
      <protection/>
    </xf>
    <xf numFmtId="184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8" fillId="0" borderId="17" xfId="0" applyFont="1" applyBorder="1" applyAlignment="1" applyProtection="1">
      <alignment horizontal="center" vertical="center" shrinkToFit="1"/>
      <protection hidden="1"/>
    </xf>
    <xf numFmtId="0" fontId="8" fillId="0" borderId="18" xfId="0" applyFont="1" applyBorder="1" applyAlignment="1" applyProtection="1">
      <alignment horizontal="center" vertical="center" shrinkToFit="1"/>
      <protection hidden="1"/>
    </xf>
    <xf numFmtId="184" fontId="0" fillId="0" borderId="10" xfId="0" applyNumberFormat="1" applyBorder="1" applyAlignment="1" applyProtection="1">
      <alignment horizontal="center" vertical="center" shrinkToFit="1"/>
      <protection/>
    </xf>
    <xf numFmtId="0" fontId="11" fillId="0" borderId="13" xfId="0" applyFont="1" applyBorder="1" applyAlignment="1">
      <alignment vertical="center"/>
    </xf>
    <xf numFmtId="185" fontId="0" fillId="0" borderId="17" xfId="0" applyNumberFormat="1" applyBorder="1" applyAlignment="1" applyProtection="1">
      <alignment horizontal="center" vertical="center" shrinkToFit="1"/>
      <protection hidden="1"/>
    </xf>
    <xf numFmtId="191" fontId="0" fillId="0" borderId="17" xfId="0" applyNumberFormat="1" applyFont="1" applyBorder="1" applyAlignment="1" applyProtection="1">
      <alignment horizontal="center" vertical="center" shrinkToFit="1"/>
      <protection hidden="1"/>
    </xf>
    <xf numFmtId="49" fontId="2" fillId="0" borderId="11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10" xfId="0" applyFill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right" vertical="center"/>
    </xf>
    <xf numFmtId="0" fontId="0" fillId="0" borderId="21" xfId="0" applyFill="1" applyBorder="1" applyAlignment="1">
      <alignment horizontal="right" vertical="center"/>
    </xf>
    <xf numFmtId="185" fontId="4" fillId="0" borderId="21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185" fontId="4" fillId="0" borderId="21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3" xfId="0" applyBorder="1" applyAlignment="1">
      <alignment horizontal="left" vertical="center" shrinkToFit="1"/>
    </xf>
    <xf numFmtId="0" fontId="0" fillId="0" borderId="13" xfId="0" applyBorder="1" applyAlignment="1" applyProtection="1">
      <alignment horizontal="left" vertical="center" shrinkToFit="1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4">
      <selection activeCell="E5" sqref="E5:E9"/>
    </sheetView>
  </sheetViews>
  <sheetFormatPr defaultColWidth="9.00390625" defaultRowHeight="14.25"/>
  <cols>
    <col min="1" max="1" width="9.50390625" style="0" customWidth="1"/>
    <col min="2" max="2" width="23.25390625" style="0" customWidth="1"/>
    <col min="4" max="4" width="14.375" style="0" customWidth="1"/>
    <col min="5" max="5" width="10.625" style="0" customWidth="1"/>
    <col min="6" max="6" width="11.75390625" style="0" customWidth="1"/>
  </cols>
  <sheetData>
    <row r="1" spans="1:6" ht="48" customHeight="1">
      <c r="A1" s="54" t="s">
        <v>0</v>
      </c>
      <c r="B1" s="54"/>
      <c r="C1" s="54"/>
      <c r="D1" s="54"/>
      <c r="E1" s="54"/>
      <c r="F1" s="54"/>
    </row>
    <row r="2" spans="1:5" ht="48" customHeight="1" thickBot="1">
      <c r="A2" t="s">
        <v>20</v>
      </c>
      <c r="B2" s="79" t="s">
        <v>109</v>
      </c>
      <c r="C2" s="58"/>
      <c r="D2" s="58"/>
      <c r="E2" t="s">
        <v>5</v>
      </c>
    </row>
    <row r="3" spans="1:6" ht="48" customHeight="1">
      <c r="A3" s="55" t="s">
        <v>6</v>
      </c>
      <c r="B3" s="56"/>
      <c r="C3" s="56"/>
      <c r="D3" s="56"/>
      <c r="E3" s="56"/>
      <c r="F3" s="57"/>
    </row>
    <row r="4" spans="1:6" ht="37.5" customHeight="1">
      <c r="A4" s="14" t="s">
        <v>52</v>
      </c>
      <c r="B4" s="15" t="s">
        <v>53</v>
      </c>
      <c r="C4" s="15" t="s">
        <v>1</v>
      </c>
      <c r="D4" s="15" t="s">
        <v>2</v>
      </c>
      <c r="E4" s="15" t="s">
        <v>3</v>
      </c>
      <c r="F4" s="16" t="s">
        <v>4</v>
      </c>
    </row>
    <row r="5" spans="1:6" ht="37.5" customHeight="1">
      <c r="A5" s="6" t="s">
        <v>22</v>
      </c>
      <c r="B5" s="1" t="s">
        <v>23</v>
      </c>
      <c r="C5" s="1" t="s">
        <v>24</v>
      </c>
      <c r="D5" s="1">
        <v>1</v>
      </c>
      <c r="E5" s="18"/>
      <c r="F5" s="38">
        <f>ROUND(D5*E5,0)</f>
        <v>0</v>
      </c>
    </row>
    <row r="6" spans="1:6" ht="37.5" customHeight="1">
      <c r="A6" s="6" t="s">
        <v>25</v>
      </c>
      <c r="B6" s="1" t="s">
        <v>26</v>
      </c>
      <c r="C6" s="1" t="s">
        <v>24</v>
      </c>
      <c r="D6" s="1">
        <v>1</v>
      </c>
      <c r="E6" s="19"/>
      <c r="F6" s="38">
        <f>ROUND(D6*E6,0)</f>
        <v>0</v>
      </c>
    </row>
    <row r="7" spans="1:6" ht="37.5" customHeight="1">
      <c r="A7" s="6" t="s">
        <v>32</v>
      </c>
      <c r="B7" s="17" t="s">
        <v>45</v>
      </c>
      <c r="C7" s="1" t="s">
        <v>24</v>
      </c>
      <c r="D7" s="1">
        <v>1</v>
      </c>
      <c r="E7" s="19"/>
      <c r="F7" s="38">
        <f>ROUND(D7*E7,0)</f>
        <v>0</v>
      </c>
    </row>
    <row r="8" spans="1:6" ht="57" customHeight="1">
      <c r="A8" s="6" t="s">
        <v>61</v>
      </c>
      <c r="B8" s="25" t="s">
        <v>62</v>
      </c>
      <c r="C8" s="25" t="s">
        <v>24</v>
      </c>
      <c r="D8" s="25">
        <v>1</v>
      </c>
      <c r="E8" s="19"/>
      <c r="F8" s="38">
        <f>ROUND(D8*E8,0)</f>
        <v>0</v>
      </c>
    </row>
    <row r="9" spans="1:6" ht="37.5" customHeight="1">
      <c r="A9" s="6" t="s">
        <v>27</v>
      </c>
      <c r="B9" s="1" t="s">
        <v>63</v>
      </c>
      <c r="C9" s="1" t="s">
        <v>24</v>
      </c>
      <c r="D9" s="1">
        <v>1</v>
      </c>
      <c r="E9" s="19"/>
      <c r="F9" s="38">
        <f>ROUND(D9*E9,0)</f>
        <v>0</v>
      </c>
    </row>
    <row r="10" spans="1:11" ht="37.5" customHeight="1" thickBot="1">
      <c r="A10" s="51" t="s">
        <v>31</v>
      </c>
      <c r="B10" s="52"/>
      <c r="C10" s="52"/>
      <c r="D10" s="53">
        <f>ROUND(SUM(F5:F9),0)</f>
        <v>0</v>
      </c>
      <c r="E10" s="53"/>
      <c r="F10" s="7" t="s">
        <v>21</v>
      </c>
      <c r="G10" s="3"/>
      <c r="H10" s="3"/>
      <c r="I10" s="3"/>
      <c r="J10" s="3"/>
      <c r="K10" s="3"/>
    </row>
  </sheetData>
  <sheetProtection password="82B9" sheet="1"/>
  <protectedRanges>
    <protectedRange sqref="E5:E9" name="区域1"/>
  </protectedRanges>
  <mergeCells count="5">
    <mergeCell ref="A10:C10"/>
    <mergeCell ref="D10:E10"/>
    <mergeCell ref="A1:F1"/>
    <mergeCell ref="A3:F3"/>
    <mergeCell ref="B2:D2"/>
  </mergeCells>
  <printOptions horizontalCentered="1"/>
  <pageMargins left="0.7480314960629921" right="0.7480314960629921" top="0.7874015748031497" bottom="0.984251968503937" header="0.5118110236220472" footer="2.4803149606299213"/>
  <pageSetup horizontalDpi="600" verticalDpi="600" orientation="portrait" paperSize="9" r:id="rId1"/>
  <headerFooter alignWithMargins="0">
    <oddFooter>&amp;L&amp;"宋体,加粗"&amp;16投标书签署人签字：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H10" sqref="H10"/>
    </sheetView>
  </sheetViews>
  <sheetFormatPr defaultColWidth="9.00390625" defaultRowHeight="14.25"/>
  <cols>
    <col min="1" max="1" width="11.00390625" style="0" customWidth="1"/>
    <col min="2" max="2" width="28.875" style="0" customWidth="1"/>
    <col min="3" max="3" width="8.25390625" style="0" customWidth="1"/>
    <col min="4" max="4" width="10.625" style="33" customWidth="1"/>
    <col min="5" max="5" width="9.375" style="23" customWidth="1"/>
    <col min="6" max="6" width="11.875" style="23" customWidth="1"/>
    <col min="7" max="9" width="9.00390625" style="3" customWidth="1"/>
    <col min="10" max="10" width="11.375" style="3" customWidth="1"/>
    <col min="11" max="11" width="11.00390625" style="3" customWidth="1"/>
    <col min="12" max="13" width="9.00390625" style="3" customWidth="1"/>
  </cols>
  <sheetData>
    <row r="1" spans="1:13" ht="24" customHeight="1">
      <c r="A1" s="54" t="s">
        <v>0</v>
      </c>
      <c r="B1" s="54"/>
      <c r="C1" s="54"/>
      <c r="D1" s="54"/>
      <c r="E1" s="54"/>
      <c r="F1" s="54"/>
      <c r="G1"/>
      <c r="H1"/>
      <c r="I1"/>
      <c r="J1"/>
      <c r="K1"/>
      <c r="L1"/>
      <c r="M1"/>
    </row>
    <row r="2" spans="1:6" ht="24.75" customHeight="1" thickBot="1">
      <c r="A2" s="10" t="s">
        <v>20</v>
      </c>
      <c r="B2" s="61" t="str">
        <f>'第100章'!B2</f>
        <v>房山区阎河路坨里2#桥（K8+172）中修工程</v>
      </c>
      <c r="C2" s="61"/>
      <c r="D2" s="61"/>
      <c r="E2" s="60" t="s">
        <v>7</v>
      </c>
      <c r="F2" s="60"/>
    </row>
    <row r="3" spans="1:6" ht="29.25" customHeight="1">
      <c r="A3" s="62" t="s">
        <v>28</v>
      </c>
      <c r="B3" s="63"/>
      <c r="C3" s="63"/>
      <c r="D3" s="63"/>
      <c r="E3" s="63"/>
      <c r="F3" s="64"/>
    </row>
    <row r="4" spans="1:6" ht="29.25" customHeight="1">
      <c r="A4" s="14" t="s">
        <v>52</v>
      </c>
      <c r="B4" s="15" t="s">
        <v>53</v>
      </c>
      <c r="C4" s="15" t="s">
        <v>1</v>
      </c>
      <c r="D4" s="20" t="s">
        <v>2</v>
      </c>
      <c r="E4" s="20" t="s">
        <v>3</v>
      </c>
      <c r="F4" s="21" t="s">
        <v>4</v>
      </c>
    </row>
    <row r="5" spans="1:6" ht="29.25" customHeight="1">
      <c r="A5" s="40" t="s">
        <v>64</v>
      </c>
      <c r="B5" s="27" t="s">
        <v>65</v>
      </c>
      <c r="C5" s="77" t="s">
        <v>66</v>
      </c>
      <c r="D5" s="36" t="s">
        <v>66</v>
      </c>
      <c r="E5" s="19"/>
      <c r="F5" s="38"/>
    </row>
    <row r="6" spans="1:6" ht="29.25" customHeight="1">
      <c r="A6" s="40" t="s">
        <v>29</v>
      </c>
      <c r="B6" s="45" t="s">
        <v>67</v>
      </c>
      <c r="C6" s="5" t="s">
        <v>68</v>
      </c>
      <c r="D6" s="36">
        <v>35.6</v>
      </c>
      <c r="E6" s="19"/>
      <c r="F6" s="38">
        <f>ROUND(D6*E6,0)</f>
        <v>0</v>
      </c>
    </row>
    <row r="7" spans="1:6" ht="29.25" customHeight="1">
      <c r="A7" s="40" t="s">
        <v>69</v>
      </c>
      <c r="B7" s="45" t="s">
        <v>70</v>
      </c>
      <c r="C7" s="46" t="s">
        <v>66</v>
      </c>
      <c r="D7" s="36"/>
      <c r="E7" s="19"/>
      <c r="F7" s="38"/>
    </row>
    <row r="8" spans="1:6" ht="29.25" customHeight="1">
      <c r="A8" s="40" t="s">
        <v>29</v>
      </c>
      <c r="B8" s="45" t="s">
        <v>71</v>
      </c>
      <c r="C8" s="46" t="s">
        <v>72</v>
      </c>
      <c r="D8" s="36">
        <v>1231.4</v>
      </c>
      <c r="E8" s="19"/>
      <c r="F8" s="38">
        <f aca="true" t="shared" si="0" ref="F7:F12">ROUND(D8*E8,0)</f>
        <v>0</v>
      </c>
    </row>
    <row r="9" spans="1:6" ht="29.25" customHeight="1">
      <c r="A9" s="40" t="s">
        <v>43</v>
      </c>
      <c r="B9" s="27" t="s">
        <v>44</v>
      </c>
      <c r="C9" s="46" t="s">
        <v>66</v>
      </c>
      <c r="D9" s="36"/>
      <c r="E9" s="19"/>
      <c r="F9" s="38"/>
    </row>
    <row r="10" spans="1:6" ht="29.25" customHeight="1">
      <c r="A10" s="40" t="s">
        <v>73</v>
      </c>
      <c r="B10" s="27" t="s">
        <v>74</v>
      </c>
      <c r="C10" s="26" t="s">
        <v>68</v>
      </c>
      <c r="D10" s="36">
        <v>648</v>
      </c>
      <c r="E10" s="19"/>
      <c r="F10" s="38">
        <f t="shared" si="0"/>
        <v>0</v>
      </c>
    </row>
    <row r="11" spans="1:6" ht="29.25" customHeight="1">
      <c r="A11" s="40" t="s">
        <v>75</v>
      </c>
      <c r="B11" s="27" t="s">
        <v>76</v>
      </c>
      <c r="C11" s="77" t="s">
        <v>66</v>
      </c>
      <c r="D11" s="36"/>
      <c r="E11" s="19"/>
      <c r="F11" s="38"/>
    </row>
    <row r="12" spans="1:6" ht="36.75" customHeight="1">
      <c r="A12" s="40" t="s">
        <v>29</v>
      </c>
      <c r="B12" s="43" t="s">
        <v>77</v>
      </c>
      <c r="C12" s="26" t="s">
        <v>68</v>
      </c>
      <c r="D12" s="36">
        <v>50</v>
      </c>
      <c r="E12" s="19"/>
      <c r="F12" s="38">
        <f t="shared" si="0"/>
        <v>0</v>
      </c>
    </row>
    <row r="13" spans="1:6" ht="29.25" customHeight="1" thickBot="1">
      <c r="A13" s="51" t="s">
        <v>40</v>
      </c>
      <c r="B13" s="52"/>
      <c r="C13" s="52"/>
      <c r="D13" s="59">
        <f>ROUND(SUM(F5:F12),0)</f>
        <v>0</v>
      </c>
      <c r="E13" s="59"/>
      <c r="F13" s="22" t="s">
        <v>21</v>
      </c>
    </row>
    <row r="14" spans="4:5" ht="14.25">
      <c r="D14" s="41"/>
      <c r="E14" s="42"/>
    </row>
    <row r="15" spans="4:5" ht="14.25">
      <c r="D15" s="41"/>
      <c r="E15" s="42"/>
    </row>
  </sheetData>
  <sheetProtection password="82B9" sheet="1"/>
  <protectedRanges>
    <protectedRange sqref="E6 E8 E10 E12" name="区域1"/>
  </protectedRanges>
  <mergeCells count="6">
    <mergeCell ref="A13:C13"/>
    <mergeCell ref="D13:E13"/>
    <mergeCell ref="A1:F1"/>
    <mergeCell ref="E2:F2"/>
    <mergeCell ref="B2:D2"/>
    <mergeCell ref="A3:F3"/>
  </mergeCells>
  <printOptions horizontalCentered="1"/>
  <pageMargins left="0.7480314960629921" right="0.7480314960629921" top="0.7874015748031497" bottom="0.984251968503937" header="0.5118110236220472" footer="3.1496062992125986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H11" sqref="H11"/>
    </sheetView>
  </sheetViews>
  <sheetFormatPr defaultColWidth="9.00390625" defaultRowHeight="14.25"/>
  <cols>
    <col min="1" max="1" width="9.00390625" style="4" customWidth="1"/>
    <col min="2" max="2" width="33.375" style="0" customWidth="1"/>
    <col min="3" max="3" width="6.50390625" style="0" customWidth="1"/>
    <col min="4" max="4" width="11.50390625" style="33" customWidth="1"/>
    <col min="5" max="5" width="8.75390625" style="23" customWidth="1"/>
    <col min="6" max="6" width="11.75390625" style="23" customWidth="1"/>
    <col min="7" max="9" width="9.00390625" style="3" customWidth="1"/>
    <col min="10" max="10" width="11.375" style="3" customWidth="1"/>
    <col min="11" max="11" width="11.00390625" style="3" customWidth="1"/>
    <col min="12" max="13" width="9.00390625" style="3" customWidth="1"/>
  </cols>
  <sheetData>
    <row r="1" spans="1:13" ht="25.5" customHeight="1">
      <c r="A1" s="54" t="s">
        <v>33</v>
      </c>
      <c r="B1" s="54"/>
      <c r="C1" s="54"/>
      <c r="D1" s="54"/>
      <c r="E1" s="54"/>
      <c r="F1" s="54"/>
      <c r="G1"/>
      <c r="H1"/>
      <c r="I1"/>
      <c r="J1"/>
      <c r="K1"/>
      <c r="L1"/>
      <c r="M1"/>
    </row>
    <row r="2" spans="1:6" ht="29.25" customHeight="1" thickBot="1">
      <c r="A2" s="37" t="s">
        <v>20</v>
      </c>
      <c r="B2" s="61" t="str">
        <f>'第100章'!B2</f>
        <v>房山区阎河路坨里2#桥（K8+172）中修工程</v>
      </c>
      <c r="C2" s="61"/>
      <c r="D2" s="61"/>
      <c r="E2" s="60" t="s">
        <v>34</v>
      </c>
      <c r="F2" s="60"/>
    </row>
    <row r="3" spans="1:6" ht="26.25" customHeight="1">
      <c r="A3" s="62" t="s">
        <v>35</v>
      </c>
      <c r="B3" s="63"/>
      <c r="C3" s="63"/>
      <c r="D3" s="63"/>
      <c r="E3" s="63"/>
      <c r="F3" s="64"/>
    </row>
    <row r="4" spans="1:6" ht="26.25" customHeight="1">
      <c r="A4" s="14" t="s">
        <v>52</v>
      </c>
      <c r="B4" s="15" t="s">
        <v>53</v>
      </c>
      <c r="C4" s="15" t="s">
        <v>36</v>
      </c>
      <c r="D4" s="20" t="s">
        <v>2</v>
      </c>
      <c r="E4" s="20" t="s">
        <v>37</v>
      </c>
      <c r="F4" s="21" t="s">
        <v>38</v>
      </c>
    </row>
    <row r="5" spans="1:6" ht="26.25" customHeight="1">
      <c r="A5" s="6" t="s">
        <v>78</v>
      </c>
      <c r="B5" s="29" t="s">
        <v>79</v>
      </c>
      <c r="C5" s="28" t="s">
        <v>72</v>
      </c>
      <c r="D5" s="32">
        <v>875</v>
      </c>
      <c r="E5" s="31"/>
      <c r="F5" s="39">
        <f>ROUND(D5*E5,0)</f>
        <v>0</v>
      </c>
    </row>
    <row r="6" spans="1:6" ht="26.25" customHeight="1">
      <c r="A6" s="40" t="s">
        <v>51</v>
      </c>
      <c r="B6" s="47" t="s">
        <v>80</v>
      </c>
      <c r="C6" s="26" t="s">
        <v>72</v>
      </c>
      <c r="D6" s="32">
        <v>1231.4</v>
      </c>
      <c r="E6" s="31"/>
      <c r="F6" s="39">
        <f aca="true" t="shared" si="0" ref="F6:F12">ROUND(D6*E6,0)</f>
        <v>0</v>
      </c>
    </row>
    <row r="7" spans="1:6" ht="26.25" customHeight="1">
      <c r="A7" s="30" t="s">
        <v>81</v>
      </c>
      <c r="B7" s="47" t="s">
        <v>82</v>
      </c>
      <c r="C7" s="26"/>
      <c r="D7" s="32"/>
      <c r="E7" s="31"/>
      <c r="F7" s="39"/>
    </row>
    <row r="8" spans="1:6" ht="26.25" customHeight="1">
      <c r="A8" s="40" t="s">
        <v>29</v>
      </c>
      <c r="B8" s="48" t="s">
        <v>83</v>
      </c>
      <c r="C8" s="26" t="s">
        <v>72</v>
      </c>
      <c r="D8" s="32">
        <v>1231.4</v>
      </c>
      <c r="E8" s="31"/>
      <c r="F8" s="39">
        <f t="shared" si="0"/>
        <v>0</v>
      </c>
    </row>
    <row r="9" spans="1:6" ht="26.25" customHeight="1">
      <c r="A9" s="6" t="s">
        <v>47</v>
      </c>
      <c r="B9" s="47" t="s">
        <v>48</v>
      </c>
      <c r="C9" s="28"/>
      <c r="D9" s="32"/>
      <c r="E9" s="31"/>
      <c r="F9" s="39"/>
    </row>
    <row r="10" spans="1:6" ht="26.25" customHeight="1">
      <c r="A10" s="40" t="s">
        <v>29</v>
      </c>
      <c r="B10" s="48" t="s">
        <v>84</v>
      </c>
      <c r="C10" s="26" t="s">
        <v>72</v>
      </c>
      <c r="D10" s="32">
        <v>1231.4</v>
      </c>
      <c r="E10" s="31"/>
      <c r="F10" s="39">
        <f t="shared" si="0"/>
        <v>0</v>
      </c>
    </row>
    <row r="11" spans="1:6" ht="26.25" customHeight="1">
      <c r="A11" s="6" t="s">
        <v>50</v>
      </c>
      <c r="B11" s="29" t="s">
        <v>85</v>
      </c>
      <c r="C11" s="28"/>
      <c r="D11" s="32"/>
      <c r="E11" s="31"/>
      <c r="F11" s="39"/>
    </row>
    <row r="12" spans="1:6" ht="26.25" customHeight="1">
      <c r="A12" s="40" t="s">
        <v>29</v>
      </c>
      <c r="B12" s="48" t="s">
        <v>86</v>
      </c>
      <c r="C12" s="26" t="s">
        <v>49</v>
      </c>
      <c r="D12" s="32">
        <v>100</v>
      </c>
      <c r="E12" s="31"/>
      <c r="F12" s="39">
        <f t="shared" si="0"/>
        <v>0</v>
      </c>
    </row>
    <row r="13" spans="1:6" ht="26.25" customHeight="1" thickBot="1">
      <c r="A13" s="51" t="s">
        <v>46</v>
      </c>
      <c r="B13" s="52"/>
      <c r="C13" s="52"/>
      <c r="D13" s="59">
        <f>ROUND(SUM(F5:F12),0)</f>
        <v>0</v>
      </c>
      <c r="E13" s="59"/>
      <c r="F13" s="22" t="s">
        <v>39</v>
      </c>
    </row>
  </sheetData>
  <sheetProtection password="82B9" sheet="1"/>
  <protectedRanges>
    <protectedRange sqref="E5:E6 E8 E10 E12" name="区域1"/>
  </protectedRanges>
  <mergeCells count="6">
    <mergeCell ref="A13:C13"/>
    <mergeCell ref="D13:E13"/>
    <mergeCell ref="A1:F1"/>
    <mergeCell ref="E2:F2"/>
    <mergeCell ref="B2:D2"/>
    <mergeCell ref="A3:F3"/>
  </mergeCells>
  <printOptions horizontalCentered="1"/>
  <pageMargins left="0.7480314960629921" right="0.7480314960629921" top="0.984251968503937" bottom="0.984251968503937" header="0.5118110236220472" footer="3.1496062992125986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0">
      <selection activeCell="H18" sqref="H18"/>
    </sheetView>
  </sheetViews>
  <sheetFormatPr defaultColWidth="9.00390625" defaultRowHeight="14.25"/>
  <cols>
    <col min="1" max="1" width="9.125" style="4" bestFit="1" customWidth="1"/>
    <col min="2" max="2" width="33.375" style="0" customWidth="1"/>
    <col min="3" max="3" width="6.50390625" style="0" customWidth="1"/>
    <col min="4" max="4" width="11.50390625" style="33" customWidth="1"/>
    <col min="5" max="5" width="8.75390625" style="23" customWidth="1"/>
    <col min="6" max="6" width="11.75390625" style="23" customWidth="1"/>
    <col min="7" max="9" width="9.00390625" style="3" customWidth="1"/>
    <col min="10" max="10" width="11.375" style="3" customWidth="1"/>
    <col min="11" max="11" width="11.00390625" style="3" customWidth="1"/>
    <col min="12" max="13" width="9.00390625" style="3" customWidth="1"/>
  </cols>
  <sheetData>
    <row r="1" spans="1:13" ht="22.5" customHeight="1">
      <c r="A1" s="54" t="s">
        <v>0</v>
      </c>
      <c r="B1" s="54"/>
      <c r="C1" s="54"/>
      <c r="D1" s="54"/>
      <c r="E1" s="54"/>
      <c r="F1" s="54"/>
      <c r="G1"/>
      <c r="H1"/>
      <c r="I1"/>
      <c r="J1"/>
      <c r="K1"/>
      <c r="L1"/>
      <c r="M1"/>
    </row>
    <row r="2" spans="1:6" ht="22.5" customHeight="1" thickBot="1">
      <c r="A2" s="37" t="s">
        <v>20</v>
      </c>
      <c r="B2" s="61" t="str">
        <f>'第100章'!B2</f>
        <v>房山区阎河路坨里2#桥（K8+172）中修工程</v>
      </c>
      <c r="C2" s="61"/>
      <c r="D2" s="61"/>
      <c r="E2" s="60" t="s">
        <v>7</v>
      </c>
      <c r="F2" s="60"/>
    </row>
    <row r="3" spans="1:6" ht="26.25" customHeight="1">
      <c r="A3" s="65" t="s">
        <v>55</v>
      </c>
      <c r="B3" s="63"/>
      <c r="C3" s="63"/>
      <c r="D3" s="63"/>
      <c r="E3" s="63"/>
      <c r="F3" s="64"/>
    </row>
    <row r="4" spans="1:6" ht="26.25" customHeight="1">
      <c r="A4" s="14" t="s">
        <v>52</v>
      </c>
      <c r="B4" s="15" t="s">
        <v>53</v>
      </c>
      <c r="C4" s="15" t="s">
        <v>1</v>
      </c>
      <c r="D4" s="20" t="s">
        <v>2</v>
      </c>
      <c r="E4" s="20" t="s">
        <v>3</v>
      </c>
      <c r="F4" s="21" t="s">
        <v>4</v>
      </c>
    </row>
    <row r="5" spans="1:6" ht="26.25" customHeight="1">
      <c r="A5" s="6" t="s">
        <v>87</v>
      </c>
      <c r="B5" s="47" t="s">
        <v>88</v>
      </c>
      <c r="C5" s="26" t="s">
        <v>89</v>
      </c>
      <c r="D5" s="32">
        <v>9592.3</v>
      </c>
      <c r="E5" s="31"/>
      <c r="F5" s="39">
        <f>ROUND(D5*E5,0)</f>
        <v>0</v>
      </c>
    </row>
    <row r="6" spans="1:6" ht="26.25" customHeight="1">
      <c r="A6" s="49" t="s">
        <v>56</v>
      </c>
      <c r="B6" s="47" t="s">
        <v>90</v>
      </c>
      <c r="C6" s="77" t="s">
        <v>66</v>
      </c>
      <c r="D6" s="32"/>
      <c r="E6" s="31"/>
      <c r="F6" s="39"/>
    </row>
    <row r="7" spans="1:6" ht="26.25" customHeight="1">
      <c r="A7" s="78" t="s">
        <v>107</v>
      </c>
      <c r="B7" s="48" t="s">
        <v>91</v>
      </c>
      <c r="C7" s="50" t="s">
        <v>68</v>
      </c>
      <c r="D7" s="32">
        <v>11.7</v>
      </c>
      <c r="E7" s="31"/>
      <c r="F7" s="39">
        <f aca="true" t="shared" si="0" ref="F6:F17">ROUND(D7*E7,0)</f>
        <v>0</v>
      </c>
    </row>
    <row r="8" spans="1:6" ht="26.25" customHeight="1">
      <c r="A8" s="40" t="s">
        <v>108</v>
      </c>
      <c r="B8" s="48" t="s">
        <v>92</v>
      </c>
      <c r="C8" s="50" t="s">
        <v>68</v>
      </c>
      <c r="D8" s="32">
        <v>1.6</v>
      </c>
      <c r="E8" s="31"/>
      <c r="F8" s="39">
        <f t="shared" si="0"/>
        <v>0</v>
      </c>
    </row>
    <row r="9" spans="1:6" ht="26.25" customHeight="1">
      <c r="A9" s="40" t="s">
        <v>93</v>
      </c>
      <c r="B9" s="48" t="s">
        <v>94</v>
      </c>
      <c r="C9" s="26" t="s">
        <v>49</v>
      </c>
      <c r="D9" s="32">
        <v>49.6</v>
      </c>
      <c r="E9" s="31"/>
      <c r="F9" s="39">
        <f t="shared" si="0"/>
        <v>0</v>
      </c>
    </row>
    <row r="10" spans="1:6" ht="26.25" customHeight="1">
      <c r="A10" s="40" t="s">
        <v>95</v>
      </c>
      <c r="B10" s="48" t="s">
        <v>96</v>
      </c>
      <c r="C10" s="77" t="s">
        <v>66</v>
      </c>
      <c r="D10" s="32"/>
      <c r="E10" s="31"/>
      <c r="F10" s="39"/>
    </row>
    <row r="11" spans="1:6" ht="26.25" customHeight="1">
      <c r="A11" s="40" t="s">
        <v>107</v>
      </c>
      <c r="B11" s="47" t="s">
        <v>97</v>
      </c>
      <c r="C11" s="28" t="s">
        <v>68</v>
      </c>
      <c r="D11" s="32">
        <v>42.8</v>
      </c>
      <c r="E11" s="31"/>
      <c r="F11" s="39">
        <f t="shared" si="0"/>
        <v>0</v>
      </c>
    </row>
    <row r="12" spans="1:6" ht="26.25" customHeight="1">
      <c r="A12" s="40" t="s">
        <v>98</v>
      </c>
      <c r="B12" s="48" t="s">
        <v>99</v>
      </c>
      <c r="C12" s="26" t="s">
        <v>72</v>
      </c>
      <c r="D12" s="32">
        <v>631.2</v>
      </c>
      <c r="E12" s="31"/>
      <c r="F12" s="39">
        <f t="shared" si="0"/>
        <v>0</v>
      </c>
    </row>
    <row r="13" spans="1:6" ht="26.25" customHeight="1">
      <c r="A13" s="40" t="s">
        <v>100</v>
      </c>
      <c r="B13" s="48" t="s">
        <v>101</v>
      </c>
      <c r="C13" s="77" t="s">
        <v>66</v>
      </c>
      <c r="D13" s="32"/>
      <c r="E13" s="31"/>
      <c r="F13" s="39"/>
    </row>
    <row r="14" spans="1:6" ht="26.25" customHeight="1">
      <c r="A14" s="40" t="s">
        <v>29</v>
      </c>
      <c r="B14" s="48" t="s">
        <v>102</v>
      </c>
      <c r="C14" s="26" t="s">
        <v>72</v>
      </c>
      <c r="D14" s="32">
        <v>266.5</v>
      </c>
      <c r="E14" s="31"/>
      <c r="F14" s="39">
        <f t="shared" si="0"/>
        <v>0</v>
      </c>
    </row>
    <row r="15" spans="1:6" ht="26.25" customHeight="1">
      <c r="A15" s="6" t="s">
        <v>103</v>
      </c>
      <c r="B15" s="47" t="s">
        <v>104</v>
      </c>
      <c r="C15" s="28" t="s">
        <v>66</v>
      </c>
      <c r="D15" s="32"/>
      <c r="E15" s="31"/>
      <c r="F15" s="39"/>
    </row>
    <row r="16" spans="1:6" ht="26.25" customHeight="1">
      <c r="A16" s="40" t="s">
        <v>29</v>
      </c>
      <c r="B16" s="48" t="s">
        <v>105</v>
      </c>
      <c r="C16" s="26" t="s">
        <v>49</v>
      </c>
      <c r="D16" s="32">
        <v>467</v>
      </c>
      <c r="E16" s="31"/>
      <c r="F16" s="39">
        <f t="shared" si="0"/>
        <v>0</v>
      </c>
    </row>
    <row r="17" spans="1:6" ht="26.25" customHeight="1">
      <c r="A17" s="78" t="s">
        <v>108</v>
      </c>
      <c r="B17" s="47" t="s">
        <v>106</v>
      </c>
      <c r="C17" s="26" t="s">
        <v>49</v>
      </c>
      <c r="D17" s="32">
        <v>318</v>
      </c>
      <c r="E17" s="31"/>
      <c r="F17" s="39">
        <f t="shared" si="0"/>
        <v>0</v>
      </c>
    </row>
    <row r="18" spans="1:6" ht="26.25" customHeight="1" thickBot="1">
      <c r="A18" s="66" t="s">
        <v>54</v>
      </c>
      <c r="B18" s="52"/>
      <c r="C18" s="52"/>
      <c r="D18" s="59">
        <f>ROUND(SUM(F5:F17),0)</f>
        <v>0</v>
      </c>
      <c r="E18" s="59"/>
      <c r="F18" s="22" t="s">
        <v>21</v>
      </c>
    </row>
  </sheetData>
  <sheetProtection password="82B9" sheet="1"/>
  <protectedRanges>
    <protectedRange sqref="E5 E7:E9 E11:E12 E14 E16:E17" name="区域1"/>
  </protectedRanges>
  <mergeCells count="6">
    <mergeCell ref="A1:F1"/>
    <mergeCell ref="B2:D2"/>
    <mergeCell ref="E2:F2"/>
    <mergeCell ref="A3:F3"/>
    <mergeCell ref="A18:C18"/>
    <mergeCell ref="D18:E18"/>
  </mergeCells>
  <printOptions horizontalCentered="1"/>
  <pageMargins left="0.7480314960629921" right="0.7480314960629921" top="0.7874015748031497" bottom="0.984251968503937" header="0.5118110236220472" footer="1.968503937007874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7">
      <selection activeCell="F13" sqref="F13"/>
    </sheetView>
  </sheetViews>
  <sheetFormatPr defaultColWidth="9.00390625" defaultRowHeight="14.25"/>
  <cols>
    <col min="1" max="1" width="5.25390625" style="0" customWidth="1"/>
    <col min="2" max="2" width="6.25390625" style="0" customWidth="1"/>
    <col min="3" max="3" width="48.25390625" style="0" customWidth="1"/>
    <col min="4" max="4" width="21.00390625" style="4" customWidth="1"/>
  </cols>
  <sheetData>
    <row r="1" spans="1:4" ht="33" customHeight="1">
      <c r="A1" s="54" t="s">
        <v>8</v>
      </c>
      <c r="B1" s="54"/>
      <c r="C1" s="54"/>
      <c r="D1" s="54"/>
    </row>
    <row r="2" spans="1:4" ht="39" customHeight="1" thickBot="1">
      <c r="A2" s="68" t="s">
        <v>20</v>
      </c>
      <c r="B2" s="68"/>
      <c r="C2" s="24" t="str">
        <f>'第100章'!B2</f>
        <v>房山区阎河路坨里2#桥（K8+172）中修工程</v>
      </c>
      <c r="D2" s="8" t="s">
        <v>19</v>
      </c>
    </row>
    <row r="3" spans="1:4" ht="33.75" customHeight="1">
      <c r="A3" s="11" t="s">
        <v>9</v>
      </c>
      <c r="B3" s="12" t="s">
        <v>10</v>
      </c>
      <c r="C3" s="12" t="s">
        <v>11</v>
      </c>
      <c r="D3" s="13" t="s">
        <v>30</v>
      </c>
    </row>
    <row r="4" spans="1:4" ht="33.75" customHeight="1">
      <c r="A4" s="9">
        <v>1</v>
      </c>
      <c r="B4" s="2">
        <v>100</v>
      </c>
      <c r="C4" s="2" t="s">
        <v>12</v>
      </c>
      <c r="D4" s="34">
        <f>'第100章'!D10</f>
        <v>0</v>
      </c>
    </row>
    <row r="5" spans="1:4" ht="33.75" customHeight="1">
      <c r="A5" s="9">
        <v>2</v>
      </c>
      <c r="B5" s="2">
        <v>200</v>
      </c>
      <c r="C5" s="2" t="s">
        <v>13</v>
      </c>
      <c r="D5" s="34">
        <f>'第200章'!D13</f>
        <v>0</v>
      </c>
    </row>
    <row r="6" spans="1:4" ht="33.75" customHeight="1">
      <c r="A6" s="9">
        <v>3</v>
      </c>
      <c r="B6" s="2">
        <v>300</v>
      </c>
      <c r="C6" s="2" t="s">
        <v>14</v>
      </c>
      <c r="D6" s="34">
        <f>'第300章'!D13</f>
        <v>0</v>
      </c>
    </row>
    <row r="7" spans="1:4" ht="33.75" customHeight="1">
      <c r="A7" s="9">
        <v>4</v>
      </c>
      <c r="B7" s="2">
        <v>400</v>
      </c>
      <c r="C7" s="2" t="s">
        <v>15</v>
      </c>
      <c r="D7" s="34">
        <f>'第400章 '!D18:E18</f>
        <v>0</v>
      </c>
    </row>
    <row r="8" spans="1:4" ht="33.75" customHeight="1">
      <c r="A8" s="9">
        <v>5</v>
      </c>
      <c r="B8" s="2">
        <v>500</v>
      </c>
      <c r="C8" s="2" t="s">
        <v>16</v>
      </c>
      <c r="D8" s="34"/>
    </row>
    <row r="9" spans="1:4" ht="33.75" customHeight="1">
      <c r="A9" s="9">
        <v>6</v>
      </c>
      <c r="B9" s="2">
        <v>600</v>
      </c>
      <c r="C9" s="2" t="s">
        <v>17</v>
      </c>
      <c r="D9" s="34"/>
    </row>
    <row r="10" spans="1:4" ht="33.75" customHeight="1">
      <c r="A10" s="9">
        <v>7</v>
      </c>
      <c r="B10" s="2">
        <v>700</v>
      </c>
      <c r="C10" s="2" t="s">
        <v>18</v>
      </c>
      <c r="D10" s="34"/>
    </row>
    <row r="11" spans="1:4" ht="33.75" customHeight="1">
      <c r="A11" s="9">
        <v>8</v>
      </c>
      <c r="B11" s="69" t="s">
        <v>42</v>
      </c>
      <c r="C11" s="69"/>
      <c r="D11" s="34">
        <f>SUM(D4:D10)</f>
        <v>0</v>
      </c>
    </row>
    <row r="12" spans="1:4" ht="33.75" customHeight="1">
      <c r="A12" s="9">
        <v>9</v>
      </c>
      <c r="B12" s="69" t="s">
        <v>41</v>
      </c>
      <c r="C12" s="69"/>
      <c r="D12" s="34"/>
    </row>
    <row r="13" spans="1:4" ht="33.75" customHeight="1">
      <c r="A13" s="9">
        <v>10</v>
      </c>
      <c r="B13" s="72" t="s">
        <v>57</v>
      </c>
      <c r="C13" s="73"/>
      <c r="D13" s="34">
        <v>20841</v>
      </c>
    </row>
    <row r="14" spans="1:4" ht="33.75" customHeight="1">
      <c r="A14" s="9">
        <v>11</v>
      </c>
      <c r="B14" s="74" t="s">
        <v>58</v>
      </c>
      <c r="C14" s="75"/>
      <c r="D14" s="34">
        <f>ROUND(D11-D12-D13,0)</f>
        <v>-20841</v>
      </c>
    </row>
    <row r="15" spans="1:4" ht="33.75" customHeight="1">
      <c r="A15" s="9">
        <v>12</v>
      </c>
      <c r="B15" s="76" t="s">
        <v>59</v>
      </c>
      <c r="C15" s="69"/>
      <c r="D15" s="34">
        <f>ROUND(D14*5%,0)</f>
        <v>-1042</v>
      </c>
    </row>
    <row r="16" spans="1:4" ht="33.75" customHeight="1" thickBot="1">
      <c r="A16" s="44">
        <v>13</v>
      </c>
      <c r="B16" s="70" t="s">
        <v>60</v>
      </c>
      <c r="C16" s="71"/>
      <c r="D16" s="35">
        <f>D11+D15</f>
        <v>-1042</v>
      </c>
    </row>
    <row r="17" spans="1:4" ht="30" customHeight="1">
      <c r="A17" s="67"/>
      <c r="B17" s="67"/>
      <c r="C17" s="67"/>
      <c r="D17"/>
    </row>
  </sheetData>
  <sheetProtection password="82B9" sheet="1"/>
  <mergeCells count="9">
    <mergeCell ref="A17:C17"/>
    <mergeCell ref="A2:B2"/>
    <mergeCell ref="A1:D1"/>
    <mergeCell ref="B11:C11"/>
    <mergeCell ref="B12:C12"/>
    <mergeCell ref="B16:C16"/>
    <mergeCell ref="B13:C13"/>
    <mergeCell ref="B14:C14"/>
    <mergeCell ref="B15:C15"/>
  </mergeCells>
  <printOptions/>
  <pageMargins left="0.7480314960629921" right="0.7480314960629921" top="0.984251968503937" bottom="0.984251968503937" header="0.5118110236220472" footer="1.7716535433070868"/>
  <pageSetup horizontalDpi="300" verticalDpi="300" orientation="portrait" paperSize="9" r:id="rId1"/>
  <headerFooter alignWithMargins="0">
    <oddFooter xml:space="preserve">&amp;L&amp;"宋体,加粗"&amp;16投标书签署人签字：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czj</cp:lastModifiedBy>
  <cp:lastPrinted>2015-04-24T07:00:22Z</cp:lastPrinted>
  <dcterms:created xsi:type="dcterms:W3CDTF">2008-04-07T07:00:19Z</dcterms:created>
  <dcterms:modified xsi:type="dcterms:W3CDTF">2015-04-24T07:01:02Z</dcterms:modified>
  <cp:category/>
  <cp:version/>
  <cp:contentType/>
  <cp:contentStatus/>
</cp:coreProperties>
</file>