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55" windowHeight="6405" tabRatio="610" activeTab="0"/>
  </bookViews>
  <sheets>
    <sheet name="第100章" sheetId="1" r:id="rId1"/>
    <sheet name="第600章" sheetId="2" r:id="rId2"/>
    <sheet name="汇总表" sheetId="3" r:id="rId3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<sst xmlns="http://schemas.openxmlformats.org/spreadsheetml/2006/main" count="105" uniqueCount="78">
  <si>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</si>
  <si>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</si>
  <si>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</si>
  <si>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</si>
  <si>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</si>
  <si>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</si>
  <si>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</si>
  <si>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</si>
  <si>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</si>
  <si>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</si>
  <si>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</si>
  <si>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</si>
  <si>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</si>
  <si>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</si>
  <si>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</si>
  <si>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</si>
  <si>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</si>
  <si>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</si>
  <si>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</si>
  <si>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</si>
  <si>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</si>
  <si>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/>
  </si>
  <si>
    <t>-a</t>
  </si>
  <si>
    <t>m2</t>
  </si>
  <si>
    <t>-b</t>
  </si>
  <si>
    <t>-c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</si>
  <si>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</si>
  <si>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</si>
  <si>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</si>
  <si>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</si>
  <si>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</si>
  <si>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</si>
  <si>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</si>
  <si>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</si>
  <si>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</si>
  <si>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</si>
  <si>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绿化及环境保护</t>
  </si>
  <si>
    <t>第100章至第700章清单合计</t>
  </si>
  <si>
    <t>已包含在清单合计中材料、工程设备、专业工程暂估价合计</t>
  </si>
  <si>
    <t>投标价（8+12=13）</t>
  </si>
  <si>
    <t>按上项（11）金额的3%作为不可预见因素的暂定金额</t>
  </si>
  <si>
    <t>清单合计减去材料、工程设备、专业工程暂估价、安全生产费合计(8-9-10=11)（评标价）</t>
  </si>
  <si>
    <t>102</t>
  </si>
  <si>
    <t>工程管理</t>
  </si>
  <si>
    <t>竣工文件</t>
  </si>
  <si>
    <t>104</t>
  </si>
  <si>
    <t>已包含在清单合计中的安全生产费（投标控制价的1.5%）</t>
  </si>
  <si>
    <r>
      <t>房山区国道G234（紫码路～周新路）大修工程</t>
    </r>
    <r>
      <rPr>
        <sz val="12"/>
        <rFont val="宋体"/>
        <family val="0"/>
      </rPr>
      <t>-交通工程</t>
    </r>
  </si>
  <si>
    <t>安全设施及预埋管线</t>
  </si>
  <si>
    <t>清单     第600章  安全设施及预埋管线</t>
  </si>
  <si>
    <r>
      <t>清单  第</t>
    </r>
    <r>
      <rPr>
        <sz val="11.5"/>
        <rFont val="宋体"/>
        <family val="0"/>
      </rPr>
      <t>6</t>
    </r>
    <r>
      <rPr>
        <sz val="11.5"/>
        <rFont val="宋体"/>
        <family val="0"/>
      </rPr>
      <t>00章 合计   人民币</t>
    </r>
  </si>
  <si>
    <t>604</t>
  </si>
  <si>
    <t>道路交通标志</t>
  </si>
  <si>
    <t>604-14</t>
  </si>
  <si>
    <t>605</t>
  </si>
  <si>
    <t>道路交通标线</t>
  </si>
  <si>
    <t>605-1</t>
  </si>
  <si>
    <t>热熔型涂料路面标线</t>
  </si>
  <si>
    <t>热熔标线</t>
  </si>
  <si>
    <t>弹性分道体</t>
  </si>
  <si>
    <t>根</t>
  </si>
  <si>
    <t>605-10</t>
  </si>
  <si>
    <t>路面标识</t>
  </si>
  <si>
    <t>导向箭头（6m）</t>
  </si>
  <si>
    <t>个</t>
  </si>
  <si>
    <t>导向箭头（3m）</t>
  </si>
  <si>
    <t>自行车图案</t>
  </si>
  <si>
    <t>-d</t>
  </si>
  <si>
    <t>地面注字（字高2.5m，字宽1.0m）</t>
  </si>
  <si>
    <t>-e</t>
  </si>
  <si>
    <t>地面注字（字高6m，字宽2.0m）</t>
  </si>
  <si>
    <t>-f</t>
  </si>
  <si>
    <t>人行横道预告标识（白色菱形，线宽0.2m，长3.0m，宽1.5m）</t>
  </si>
  <si>
    <t>-g</t>
  </si>
  <si>
    <t>让行线</t>
  </si>
  <si>
    <t>处</t>
  </si>
  <si>
    <t>605-11</t>
  </si>
  <si>
    <t>薄层铺装减速线（暗红色）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</si>
</sst>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0.000"/>
    <numFmt numFmtId="178" formatCode="0.00_ "/>
    <numFmt numFmtId="179" formatCode="0.0_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"/>
    <numFmt numFmtId="185" formatCode="#0"/>
    <numFmt numFmtId="186" formatCode="0;_샿"/>
    <numFmt numFmtId="187" formatCode="0.0;_샿"/>
    <numFmt numFmtId="188" formatCode="0.00;_샿"/>
    <numFmt numFmtId="189" formatCode="0.000_ "/>
    <numFmt numFmtId="190" formatCode="#0.0000"/>
    <numFmt numFmtId="191" formatCode="#0.00000"/>
    <numFmt numFmtId="192" formatCode="#0.0"/>
    <numFmt numFmtId="193" formatCode="0.0000_ 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.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.5"/>
      <name val="宋体"/>
      <family val="0"/>
    </font>
    <font>
      <sz val="11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11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1.5"/>
      <color theme="1"/>
      <name val="Calibri"/>
      <family val="0"/>
    </font>
    <font>
      <sz val="11.5"/>
      <name val="Calibri"/>
      <family val="0"/>
    </font>
    <font>
      <sz val="11.5"/>
      <color indexed="8"/>
      <name val="Cambria"/>
      <family val="0"/>
    </font>
    <font>
      <b/>
      <sz val="12"/>
      <color theme="1"/>
      <name val="宋体"/>
      <family val="0"/>
    </font>
    <font>
      <sz val="11.5"/>
      <color indexed="8"/>
      <name val="Calibri"/>
      <family val="0"/>
    </font>
    <font>
      <u val="single"/>
      <sz val="11.5"/>
      <name val="Calibri"/>
      <family val="0"/>
    </font>
    <font>
      <b/>
      <sz val="16"/>
      <name val="Calibri"/>
      <family val="0"/>
    </font>
    <font>
      <u val="single"/>
      <sz val="11.5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8" fontId="50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176" fontId="51" fillId="0" borderId="10" xfId="0" applyNumberFormat="1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vertical="center"/>
    </xf>
    <xf numFmtId="176" fontId="52" fillId="0" borderId="10" xfId="0" applyNumberFormat="1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shrinkToFit="1"/>
    </xf>
    <xf numFmtId="176" fontId="10" fillId="0" borderId="10" xfId="0" applyNumberFormat="1" applyFont="1" applyBorder="1" applyAlignment="1" applyProtection="1">
      <alignment horizontal="center" vertical="center" shrinkToFit="1"/>
      <protection hidden="1"/>
    </xf>
    <xf numFmtId="0" fontId="11" fillId="32" borderId="10" xfId="47" applyFont="1" applyFill="1" applyBorder="1" applyAlignment="1">
      <alignment horizontal="center" vertical="center" wrapText="1"/>
      <protection/>
    </xf>
    <xf numFmtId="0" fontId="11" fillId="32" borderId="10" xfId="47" applyFont="1" applyFill="1" applyBorder="1" applyAlignment="1">
      <alignment horizontal="left" vertical="center" wrapText="1"/>
      <protection/>
    </xf>
    <xf numFmtId="0" fontId="11" fillId="32" borderId="10" xfId="47" applyFont="1" applyFill="1" applyBorder="1" applyAlignment="1">
      <alignment horizontal="right" vertical="center" wrapText="1"/>
      <protection/>
    </xf>
    <xf numFmtId="177" fontId="11" fillId="32" borderId="10" xfId="47" applyNumberFormat="1" applyFont="1" applyFill="1" applyBorder="1" applyAlignment="1">
      <alignment horizontal="center" vertical="center" wrapText="1"/>
      <protection/>
    </xf>
    <xf numFmtId="0" fontId="53" fillId="32" borderId="10" xfId="40" applyFont="1" applyFill="1" applyBorder="1" applyAlignment="1">
      <alignment horizontal="center" vertical="center" wrapText="1"/>
      <protection/>
    </xf>
    <xf numFmtId="177" fontId="53" fillId="32" borderId="10" xfId="40" applyNumberFormat="1" applyFont="1" applyFill="1" applyBorder="1" applyAlignment="1">
      <alignment horizontal="right" vertical="center" wrapText="1"/>
      <protection/>
    </xf>
    <xf numFmtId="178" fontId="53" fillId="32" borderId="10" xfId="40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11" fillId="32" borderId="10" xfId="0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horizontal="left" vertical="center" wrapText="1"/>
      <protection/>
    </xf>
    <xf numFmtId="0" fontId="53" fillId="32" borderId="10" xfId="40" applyFont="1" applyFill="1" applyBorder="1" applyAlignment="1">
      <alignment horizontal="center" vertical="center" wrapText="1"/>
      <protection/>
    </xf>
    <xf numFmtId="185" fontId="53" fillId="32" borderId="10" xfId="40" applyNumberFormat="1" applyFont="1" applyFill="1" applyBorder="1" applyAlignment="1">
      <alignment horizontal="center" vertical="center" wrapText="1"/>
      <protection/>
    </xf>
    <xf numFmtId="0" fontId="53" fillId="32" borderId="10" xfId="40" applyFont="1" applyFill="1" applyBorder="1" applyAlignment="1">
      <alignment horizontal="left" vertical="center" wrapText="1"/>
      <protection/>
    </xf>
    <xf numFmtId="176" fontId="53" fillId="32" borderId="10" xfId="40" applyNumberFormat="1" applyFont="1" applyFill="1" applyBorder="1" applyAlignment="1">
      <alignment horizontal="center" vertical="center" wrapText="1"/>
      <protection/>
    </xf>
    <xf numFmtId="0" fontId="11" fillId="32" borderId="10" xfId="0" applyFont="1" applyFill="1" applyBorder="1" applyAlignment="1" applyProtection="1" quotePrefix="1">
      <alignment horizontal="center" vertical="center" wrapText="1"/>
      <protection/>
    </xf>
    <xf numFmtId="0" fontId="54" fillId="0" borderId="0" xfId="0" applyFont="1" applyAlignment="1">
      <alignment vertical="center"/>
    </xf>
    <xf numFmtId="0" fontId="11" fillId="32" borderId="10" xfId="0" applyFont="1" applyFill="1" applyBorder="1" applyAlignment="1" applyProtection="1">
      <alignment horizontal="left" vertical="center" wrapText="1"/>
      <protection/>
    </xf>
    <xf numFmtId="176" fontId="55" fillId="0" borderId="10" xfId="0" applyNumberFormat="1" applyFont="1" applyBorder="1" applyAlignment="1">
      <alignment horizontal="center" vertical="center" shrinkToFit="1"/>
    </xf>
    <xf numFmtId="176" fontId="55" fillId="32" borderId="12" xfId="43" applyNumberFormat="1" applyFont="1" applyFill="1" applyBorder="1" applyAlignment="1">
      <alignment horizontal="center" vertical="center" shrinkToFit="1"/>
      <protection/>
    </xf>
    <xf numFmtId="178" fontId="53" fillId="32" borderId="10" xfId="40" applyNumberFormat="1" applyFont="1" applyFill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76" fontId="56" fillId="0" borderId="10" xfId="0" applyNumberFormat="1" applyFont="1" applyBorder="1" applyAlignment="1" applyProtection="1">
      <alignment horizontal="center" vertical="center" shrinkToFit="1"/>
      <protection hidden="1"/>
    </xf>
    <xf numFmtId="178" fontId="57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hidden="1"/>
    </xf>
    <xf numFmtId="178" fontId="50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178" fontId="57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76" fontId="58" fillId="0" borderId="10" xfId="0" applyNumberFormat="1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G14" sqref="G14"/>
    </sheetView>
  </sheetViews>
  <sheetFormatPr defaultColWidth="9.00390625" defaultRowHeight="14.25"/>
  <cols>
    <col min="1" max="1" width="9.125" style="0" customWidth="1"/>
    <col min="2" max="2" width="27.875" style="0" customWidth="1"/>
    <col min="3" max="3" width="8.625" style="0" customWidth="1"/>
    <col min="4" max="6" width="11.625" style="0" customWidth="1"/>
  </cols>
  <sheetData>
    <row r="1" spans="1:6" ht="33" customHeight="1">
      <c r="A1" s="42" t="s">
        <v>0</v>
      </c>
      <c r="B1" s="42"/>
      <c r="C1" s="42"/>
      <c r="D1" s="42"/>
      <c r="E1" s="42"/>
      <c r="F1" s="42"/>
    </row>
    <row r="2" spans="1:6" ht="33" customHeight="1">
      <c r="A2" t="s">
        <v>1</v>
      </c>
      <c r="B2" s="43" t="s">
        <v>47</v>
      </c>
      <c r="C2" s="44"/>
      <c r="D2" s="44"/>
      <c r="E2" s="45" t="s">
        <v>2</v>
      </c>
      <c r="F2" s="45"/>
    </row>
    <row r="3" spans="1:6" s="11" customFormat="1" ht="30" customHeight="1">
      <c r="A3" s="46" t="s">
        <v>3</v>
      </c>
      <c r="B3" s="46"/>
      <c r="C3" s="46"/>
      <c r="D3" s="46"/>
      <c r="E3" s="46"/>
      <c r="F3" s="46"/>
    </row>
    <row r="4" spans="1:6" ht="30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</row>
    <row r="5" spans="1:6" s="12" customFormat="1" ht="30" customHeight="1">
      <c r="A5" s="22" t="s">
        <v>42</v>
      </c>
      <c r="B5" s="23" t="s">
        <v>43</v>
      </c>
      <c r="C5" s="22" t="s">
        <v>21</v>
      </c>
      <c r="D5" s="24" t="s">
        <v>21</v>
      </c>
      <c r="E5" s="39"/>
      <c r="F5" s="18"/>
    </row>
    <row r="6" spans="1:6" s="12" customFormat="1" ht="30" customHeight="1">
      <c r="A6" s="22" t="s">
        <v>10</v>
      </c>
      <c r="B6" s="23" t="s">
        <v>44</v>
      </c>
      <c r="C6" s="22" t="s">
        <v>11</v>
      </c>
      <c r="D6" s="22">
        <v>1</v>
      </c>
      <c r="E6" s="40"/>
      <c r="F6" s="18">
        <f>ROUND(D6*E6,0)</f>
        <v>0</v>
      </c>
    </row>
    <row r="7" spans="1:6" s="12" customFormat="1" ht="30" customHeight="1">
      <c r="A7" s="22" t="s">
        <v>12</v>
      </c>
      <c r="B7" s="23" t="s">
        <v>13</v>
      </c>
      <c r="C7" s="22" t="s">
        <v>11</v>
      </c>
      <c r="D7" s="22">
        <v>1</v>
      </c>
      <c r="E7" s="40"/>
      <c r="F7" s="18">
        <f>ROUND(D7*E7,0)</f>
        <v>0</v>
      </c>
    </row>
    <row r="8" spans="1:6" s="12" customFormat="1" ht="30" customHeight="1">
      <c r="A8" s="22" t="s">
        <v>14</v>
      </c>
      <c r="B8" s="23" t="s">
        <v>15</v>
      </c>
      <c r="C8" s="22" t="s">
        <v>11</v>
      </c>
      <c r="D8" s="22">
        <v>1</v>
      </c>
      <c r="E8" s="40"/>
      <c r="F8" s="18">
        <f>ROUND(D8*E8,0)</f>
        <v>0</v>
      </c>
    </row>
    <row r="9" spans="1:6" s="12" customFormat="1" ht="30" customHeight="1">
      <c r="A9" s="22" t="s">
        <v>45</v>
      </c>
      <c r="B9" s="23" t="s">
        <v>17</v>
      </c>
      <c r="C9" s="22" t="s">
        <v>21</v>
      </c>
      <c r="D9" s="25"/>
      <c r="E9" s="40"/>
      <c r="F9" s="18"/>
    </row>
    <row r="10" spans="1:6" s="12" customFormat="1" ht="30" customHeight="1">
      <c r="A10" s="22" t="s">
        <v>16</v>
      </c>
      <c r="B10" s="23" t="s">
        <v>17</v>
      </c>
      <c r="C10" s="22" t="s">
        <v>11</v>
      </c>
      <c r="D10" s="22">
        <v>1</v>
      </c>
      <c r="E10" s="40"/>
      <c r="F10" s="18">
        <f>ROUND(D10*E10,0)</f>
        <v>0</v>
      </c>
    </row>
    <row r="11" spans="1:14" ht="30" customHeight="1">
      <c r="A11" s="47" t="s">
        <v>18</v>
      </c>
      <c r="B11" s="47"/>
      <c r="C11" s="47"/>
      <c r="D11" s="48">
        <f>ROUND(SUM(F5:F10),0)</f>
        <v>0</v>
      </c>
      <c r="E11" s="48"/>
      <c r="F11" s="17" t="s">
        <v>19</v>
      </c>
      <c r="G11" s="13"/>
      <c r="H11" s="13"/>
      <c r="I11" s="13"/>
      <c r="J11" s="13"/>
      <c r="K11" s="13"/>
      <c r="L11" s="13"/>
      <c r="M11" s="13"/>
      <c r="N11" s="13"/>
    </row>
    <row r="12" ht="32.25" customHeight="1"/>
    <row r="13" ht="25.5" customHeight="1">
      <c r="A13" s="14"/>
    </row>
  </sheetData>
  <sheetProtection password="C579" sheet="1"/>
  <protectedRanges>
    <protectedRange sqref="E6:E8 E10" name="区域1"/>
  </protectedRanges>
  <mergeCells count="6">
    <mergeCell ref="A1:F1"/>
    <mergeCell ref="B2:D2"/>
    <mergeCell ref="E2:F2"/>
    <mergeCell ref="A3:F3"/>
    <mergeCell ref="A11:C11"/>
    <mergeCell ref="D11:E11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13" sqref="I13"/>
    </sheetView>
  </sheetViews>
  <sheetFormatPr defaultColWidth="9.00390625" defaultRowHeight="14.25"/>
  <cols>
    <col min="1" max="1" width="9.125" style="0" customWidth="1"/>
    <col min="2" max="2" width="27.75390625" style="6" customWidth="1"/>
    <col min="3" max="3" width="8.625" style="0" customWidth="1"/>
    <col min="4" max="4" width="11.625" style="7" customWidth="1"/>
    <col min="5" max="6" width="11.625" style="8" customWidth="1"/>
  </cols>
  <sheetData>
    <row r="1" spans="1:6" ht="33.75" customHeight="1">
      <c r="A1" s="42" t="s">
        <v>0</v>
      </c>
      <c r="B1" s="42"/>
      <c r="C1" s="42"/>
      <c r="D1" s="49"/>
      <c r="E1" s="42"/>
      <c r="F1" s="42"/>
    </row>
    <row r="2" spans="1:6" ht="33.75" customHeight="1">
      <c r="A2" t="s">
        <v>1</v>
      </c>
      <c r="B2" s="50" t="str">
        <f>'第100章'!B2</f>
        <v>房山区国道G234（紫码路～周新路）大修工程-交通工程</v>
      </c>
      <c r="C2" s="50"/>
      <c r="D2" s="51"/>
      <c r="E2" s="52" t="s">
        <v>20</v>
      </c>
      <c r="F2" s="52"/>
    </row>
    <row r="3" spans="1:6" ht="30" customHeight="1">
      <c r="A3" s="53" t="s">
        <v>49</v>
      </c>
      <c r="B3" s="46"/>
      <c r="C3" s="46"/>
      <c r="D3" s="54"/>
      <c r="E3" s="46"/>
      <c r="F3" s="46"/>
    </row>
    <row r="4" spans="1:6" ht="30" customHeight="1">
      <c r="A4" s="9" t="s">
        <v>4</v>
      </c>
      <c r="B4" s="9" t="s">
        <v>5</v>
      </c>
      <c r="C4" s="9" t="s">
        <v>6</v>
      </c>
      <c r="D4" s="4" t="s">
        <v>7</v>
      </c>
      <c r="E4" s="10" t="s">
        <v>8</v>
      </c>
      <c r="F4" s="10" t="s">
        <v>9</v>
      </c>
    </row>
    <row r="5" spans="1:6" s="5" customFormat="1" ht="30" customHeight="1">
      <c r="A5" s="30" t="s">
        <v>51</v>
      </c>
      <c r="B5" s="31" t="s">
        <v>52</v>
      </c>
      <c r="C5" s="26" t="s">
        <v>21</v>
      </c>
      <c r="D5" s="27"/>
      <c r="E5" s="41"/>
      <c r="F5" s="15"/>
    </row>
    <row r="6" spans="1:6" s="5" customFormat="1" ht="30" customHeight="1">
      <c r="A6" s="30" t="s">
        <v>53</v>
      </c>
      <c r="B6" s="38" t="s">
        <v>59</v>
      </c>
      <c r="C6" s="32" t="s">
        <v>60</v>
      </c>
      <c r="D6" s="33">
        <v>60</v>
      </c>
      <c r="E6" s="41"/>
      <c r="F6" s="15">
        <f aca="true" t="shared" si="0" ref="F6:F18">ROUND(D6*E6,0)</f>
        <v>0</v>
      </c>
    </row>
    <row r="7" spans="1:6" s="5" customFormat="1" ht="30" customHeight="1">
      <c r="A7" s="30" t="s">
        <v>54</v>
      </c>
      <c r="B7" s="31" t="s">
        <v>55</v>
      </c>
      <c r="C7" s="30" t="s">
        <v>21</v>
      </c>
      <c r="D7" s="28"/>
      <c r="E7" s="41"/>
      <c r="F7" s="15"/>
    </row>
    <row r="8" spans="1:6" s="5" customFormat="1" ht="30" customHeight="1">
      <c r="A8" s="30" t="s">
        <v>56</v>
      </c>
      <c r="B8" s="31" t="s">
        <v>57</v>
      </c>
      <c r="C8" s="30" t="s">
        <v>21</v>
      </c>
      <c r="D8" s="28"/>
      <c r="E8" s="41"/>
      <c r="F8" s="15"/>
    </row>
    <row r="9" spans="1:6" s="5" customFormat="1" ht="30" customHeight="1">
      <c r="A9" s="30" t="s">
        <v>22</v>
      </c>
      <c r="B9" s="31" t="s">
        <v>58</v>
      </c>
      <c r="C9" s="30" t="s">
        <v>23</v>
      </c>
      <c r="D9" s="28">
        <v>14189.34</v>
      </c>
      <c r="E9" s="41"/>
      <c r="F9" s="15">
        <f t="shared" si="0"/>
        <v>0</v>
      </c>
    </row>
    <row r="10" spans="1:6" s="5" customFormat="1" ht="30" customHeight="1">
      <c r="A10" s="32" t="s">
        <v>61</v>
      </c>
      <c r="B10" s="34" t="s">
        <v>62</v>
      </c>
      <c r="C10" s="26" t="s">
        <v>21</v>
      </c>
      <c r="D10" s="28"/>
      <c r="E10" s="41"/>
      <c r="F10" s="15"/>
    </row>
    <row r="11" spans="1:6" s="5" customFormat="1" ht="30" customHeight="1">
      <c r="A11" s="30" t="s">
        <v>22</v>
      </c>
      <c r="B11" s="34" t="s">
        <v>63</v>
      </c>
      <c r="C11" s="32" t="s">
        <v>64</v>
      </c>
      <c r="D11" s="35">
        <v>266</v>
      </c>
      <c r="E11" s="41"/>
      <c r="F11" s="15">
        <f t="shared" si="0"/>
        <v>0</v>
      </c>
    </row>
    <row r="12" spans="1:6" s="5" customFormat="1" ht="30" customHeight="1">
      <c r="A12" s="30" t="s">
        <v>24</v>
      </c>
      <c r="B12" s="34" t="s">
        <v>65</v>
      </c>
      <c r="C12" s="32" t="s">
        <v>64</v>
      </c>
      <c r="D12" s="35">
        <v>10</v>
      </c>
      <c r="E12" s="41"/>
      <c r="F12" s="15">
        <f t="shared" si="0"/>
        <v>0</v>
      </c>
    </row>
    <row r="13" spans="1:6" s="5" customFormat="1" ht="30" customHeight="1">
      <c r="A13" s="30" t="s">
        <v>25</v>
      </c>
      <c r="B13" s="34" t="s">
        <v>66</v>
      </c>
      <c r="C13" s="32" t="s">
        <v>64</v>
      </c>
      <c r="D13" s="35">
        <v>54</v>
      </c>
      <c r="E13" s="41"/>
      <c r="F13" s="15">
        <f t="shared" si="0"/>
        <v>0</v>
      </c>
    </row>
    <row r="14" spans="1:6" s="5" customFormat="1" ht="30" customHeight="1">
      <c r="A14" s="36" t="s">
        <v>67</v>
      </c>
      <c r="B14" s="34" t="s">
        <v>68</v>
      </c>
      <c r="C14" s="32" t="s">
        <v>64</v>
      </c>
      <c r="D14" s="35">
        <v>27</v>
      </c>
      <c r="E14" s="41"/>
      <c r="F14" s="15">
        <f t="shared" si="0"/>
        <v>0</v>
      </c>
    </row>
    <row r="15" spans="1:6" s="5" customFormat="1" ht="30" customHeight="1">
      <c r="A15" s="36" t="s">
        <v>69</v>
      </c>
      <c r="B15" s="34" t="s">
        <v>70</v>
      </c>
      <c r="C15" s="32" t="s">
        <v>64</v>
      </c>
      <c r="D15" s="35">
        <v>16</v>
      </c>
      <c r="E15" s="41"/>
      <c r="F15" s="15">
        <f t="shared" si="0"/>
        <v>0</v>
      </c>
    </row>
    <row r="16" spans="1:6" s="5" customFormat="1" ht="30" customHeight="1">
      <c r="A16" s="36" t="s">
        <v>71</v>
      </c>
      <c r="B16" s="34" t="s">
        <v>72</v>
      </c>
      <c r="C16" s="32" t="s">
        <v>64</v>
      </c>
      <c r="D16" s="35">
        <v>72</v>
      </c>
      <c r="E16" s="41"/>
      <c r="F16" s="15">
        <f t="shared" si="0"/>
        <v>0</v>
      </c>
    </row>
    <row r="17" spans="1:6" s="5" customFormat="1" ht="30" customHeight="1">
      <c r="A17" s="36" t="s">
        <v>73</v>
      </c>
      <c r="B17" s="34" t="s">
        <v>74</v>
      </c>
      <c r="C17" s="32" t="s">
        <v>75</v>
      </c>
      <c r="D17" s="35">
        <v>54</v>
      </c>
      <c r="E17" s="41"/>
      <c r="F17" s="15">
        <f t="shared" si="0"/>
        <v>0</v>
      </c>
    </row>
    <row r="18" spans="1:10" s="5" customFormat="1" ht="30" customHeight="1">
      <c r="A18" s="36" t="s">
        <v>76</v>
      </c>
      <c r="B18" s="34" t="s">
        <v>77</v>
      </c>
      <c r="C18" s="32" t="s">
        <v>23</v>
      </c>
      <c r="D18" s="28">
        <v>859</v>
      </c>
      <c r="E18" s="41"/>
      <c r="F18" s="15">
        <f t="shared" si="0"/>
        <v>0</v>
      </c>
      <c r="J18" s="37"/>
    </row>
    <row r="19" spans="1:6" ht="30" customHeight="1">
      <c r="A19" s="55" t="s">
        <v>50</v>
      </c>
      <c r="B19" s="47"/>
      <c r="C19" s="47"/>
      <c r="D19" s="48">
        <f>ROUND(SUM(F5:F18),0)</f>
        <v>0</v>
      </c>
      <c r="E19" s="56"/>
      <c r="F19" s="16" t="s">
        <v>19</v>
      </c>
    </row>
  </sheetData>
  <sheetProtection password="C579" sheet="1"/>
  <protectedRanges>
    <protectedRange sqref="E6 E9 E11:E18" name="区域1"/>
  </protectedRanges>
  <mergeCells count="6">
    <mergeCell ref="A1:F1"/>
    <mergeCell ref="B2:D2"/>
    <mergeCell ref="E2:F2"/>
    <mergeCell ref="A3:F3"/>
    <mergeCell ref="A19:C19"/>
    <mergeCell ref="D19:E19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2" width="9.625" style="0" customWidth="1"/>
    <col min="3" max="3" width="39.875" style="0" customWidth="1"/>
    <col min="4" max="4" width="20.75390625" style="0" customWidth="1"/>
  </cols>
  <sheetData>
    <row r="1" spans="1:4" ht="33" customHeight="1">
      <c r="A1" s="42" t="s">
        <v>26</v>
      </c>
      <c r="B1" s="42"/>
      <c r="C1" s="42"/>
      <c r="D1" s="42"/>
    </row>
    <row r="2" spans="1:4" ht="33" customHeight="1">
      <c r="A2" t="str">
        <f>"工程名称："</f>
        <v>工程名称：</v>
      </c>
      <c r="B2" s="59" t="str">
        <f>'第100章'!B2</f>
        <v>房山区国道G234（紫码路～周新路）大修工程-交通工程</v>
      </c>
      <c r="C2" s="59"/>
      <c r="D2" s="1" t="s">
        <v>20</v>
      </c>
    </row>
    <row r="3" spans="1:4" ht="33" customHeight="1">
      <c r="A3" s="2" t="s">
        <v>27</v>
      </c>
      <c r="B3" s="2" t="s">
        <v>28</v>
      </c>
      <c r="C3" s="2" t="s">
        <v>29</v>
      </c>
      <c r="D3" s="3" t="s">
        <v>30</v>
      </c>
    </row>
    <row r="4" spans="1:4" ht="33" customHeight="1">
      <c r="A4" s="19">
        <v>1</v>
      </c>
      <c r="B4" s="19">
        <v>100</v>
      </c>
      <c r="C4" s="19" t="s">
        <v>31</v>
      </c>
      <c r="D4" s="20">
        <f>'第100章'!D11</f>
        <v>0</v>
      </c>
    </row>
    <row r="5" spans="1:4" ht="33" customHeight="1">
      <c r="A5" s="19">
        <v>2</v>
      </c>
      <c r="B5" s="19">
        <v>200</v>
      </c>
      <c r="C5" s="19" t="s">
        <v>32</v>
      </c>
      <c r="D5" s="20"/>
    </row>
    <row r="6" spans="1:4" ht="33" customHeight="1">
      <c r="A6" s="19">
        <v>3</v>
      </c>
      <c r="B6" s="19">
        <v>300</v>
      </c>
      <c r="C6" s="19" t="s">
        <v>33</v>
      </c>
      <c r="D6" s="20"/>
    </row>
    <row r="7" spans="1:4" ht="33" customHeight="1">
      <c r="A7" s="19">
        <v>4</v>
      </c>
      <c r="B7" s="19">
        <v>400</v>
      </c>
      <c r="C7" s="19" t="s">
        <v>34</v>
      </c>
      <c r="D7" s="20"/>
    </row>
    <row r="8" spans="1:4" ht="33" customHeight="1">
      <c r="A8" s="19">
        <v>5</v>
      </c>
      <c r="B8" s="19">
        <v>500</v>
      </c>
      <c r="C8" s="19" t="s">
        <v>35</v>
      </c>
      <c r="D8" s="20"/>
    </row>
    <row r="9" spans="1:4" ht="33" customHeight="1">
      <c r="A9" s="19">
        <v>6</v>
      </c>
      <c r="B9" s="19">
        <v>600</v>
      </c>
      <c r="C9" s="29" t="s">
        <v>48</v>
      </c>
      <c r="D9" s="20">
        <f>'第600章'!D19</f>
        <v>0</v>
      </c>
    </row>
    <row r="10" spans="1:4" ht="33" customHeight="1">
      <c r="A10" s="19">
        <v>7</v>
      </c>
      <c r="B10" s="19">
        <v>700</v>
      </c>
      <c r="C10" s="19" t="s">
        <v>36</v>
      </c>
      <c r="D10" s="20"/>
    </row>
    <row r="11" spans="1:4" ht="33" customHeight="1">
      <c r="A11" s="19">
        <v>8</v>
      </c>
      <c r="B11" s="57" t="s">
        <v>37</v>
      </c>
      <c r="C11" s="57"/>
      <c r="D11" s="21">
        <f>SUM(D4:D10)</f>
        <v>0</v>
      </c>
    </row>
    <row r="12" spans="1:4" ht="33" customHeight="1">
      <c r="A12" s="19">
        <v>9</v>
      </c>
      <c r="B12" s="57" t="s">
        <v>38</v>
      </c>
      <c r="C12" s="57"/>
      <c r="D12" s="21"/>
    </row>
    <row r="13" spans="1:4" ht="33" customHeight="1">
      <c r="A13" s="19">
        <v>10</v>
      </c>
      <c r="B13" s="60" t="s">
        <v>46</v>
      </c>
      <c r="C13" s="57"/>
      <c r="D13" s="21">
        <f>ROUND(1054784*1.5/100,0)</f>
        <v>15822</v>
      </c>
    </row>
    <row r="14" spans="1:4" ht="33" customHeight="1">
      <c r="A14" s="19">
        <v>11</v>
      </c>
      <c r="B14" s="61" t="s">
        <v>41</v>
      </c>
      <c r="C14" s="62"/>
      <c r="D14" s="21">
        <f>ROUND(D11-D12-D13,0)</f>
        <v>-15822</v>
      </c>
    </row>
    <row r="15" spans="1:4" ht="33" customHeight="1">
      <c r="A15" s="19">
        <v>12</v>
      </c>
      <c r="B15" s="57" t="s">
        <v>40</v>
      </c>
      <c r="C15" s="57"/>
      <c r="D15" s="21">
        <f>ROUND(D14*3%,0)</f>
        <v>-475</v>
      </c>
    </row>
    <row r="16" spans="1:4" ht="33" customHeight="1">
      <c r="A16" s="19">
        <v>13</v>
      </c>
      <c r="B16" s="57" t="s">
        <v>39</v>
      </c>
      <c r="C16" s="57"/>
      <c r="D16" s="21">
        <f>D11+D15</f>
        <v>-475</v>
      </c>
    </row>
    <row r="17" spans="1:4" ht="30" customHeight="1">
      <c r="A17" s="58"/>
      <c r="B17" s="58"/>
      <c r="C17" s="58"/>
      <c r="D17" s="58"/>
    </row>
  </sheetData>
  <sheetProtection password="C579" sheet="1"/>
  <mergeCells count="9">
    <mergeCell ref="B15:C15"/>
    <mergeCell ref="B16:C16"/>
    <mergeCell ref="A17:D17"/>
    <mergeCell ref="A1:D1"/>
    <mergeCell ref="B2:C2"/>
    <mergeCell ref="B11:C11"/>
    <mergeCell ref="B12:C12"/>
    <mergeCell ref="B13:C13"/>
    <mergeCell ref="B14:C14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2019-05-24T00:45:17Z</cp:lastPrinted>
  <dcterms:created xsi:type="dcterms:W3CDTF">2008-04-07T07:00:19Z</dcterms:created>
  <dcterms:modified xsi:type="dcterms:W3CDTF">2019-05-24T00:52:35Z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