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<sst xmlns="http://schemas.openxmlformats.org/spreadsheetml/2006/main" count="324" uniqueCount="182">
  <si>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</si>
  <si>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</si>
  <si>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</si>
  <si>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</si>
  <si>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</si>
  <si>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</si>
  <si>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</si>
  <si>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</si>
  <si>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</si>
  <si>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</si>
  <si>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</si>
  <si>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</si>
  <si>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</si>
  <si>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</si>
  <si>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</si>
  <si>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</si>
  <si>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</si>
  <si>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103-2</t>
  </si>
  <si>
    <t>临时占地</t>
  </si>
  <si>
    <t>103-3</t>
  </si>
  <si>
    <t>103-4</t>
  </si>
  <si>
    <t>电信设施的提供、维修与拆除</t>
  </si>
  <si>
    <t>103-5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</si>
  <si>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</si>
  <si>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</si>
  <si>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</si>
  <si>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</si>
  <si>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</si>
  <si>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</si>
  <si>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</si>
  <si>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</si>
  <si>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</si>
  <si>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</si>
  <si>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</si>
  <si>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</si>
  <si>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</si>
  <si>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</si>
  <si>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</si>
  <si>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</si>
  <si>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</si>
  <si>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-d</t>
  </si>
  <si>
    <t>清单  第200章 合计   人民币</t>
  </si>
  <si>
    <t>清单     第300章  路面</t>
  </si>
  <si>
    <t>308-1</t>
  </si>
  <si>
    <t>透层</t>
  </si>
  <si>
    <t>308-2</t>
  </si>
  <si>
    <t>309-2</t>
  </si>
  <si>
    <t>中粒式沥青混凝土</t>
  </si>
  <si>
    <t>309-3</t>
  </si>
  <si>
    <t>粗粒式沥青混凝土</t>
  </si>
  <si>
    <t>310-2</t>
  </si>
  <si>
    <t>封层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</si>
  <si>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</si>
  <si>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</si>
  <si>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</si>
  <si>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</si>
  <si>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</si>
  <si>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</si>
  <si>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</si>
  <si>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</si>
  <si>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</si>
  <si>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</si>
  <si>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</si>
  <si>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</si>
  <si>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</si>
  <si>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</si>
  <si>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</si>
  <si>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</si>
  <si>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</si>
  <si>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</si>
  <si>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</si>
  <si>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</si>
  <si>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</si>
  <si>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</si>
  <si>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</si>
  <si>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</si>
  <si>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</si>
  <si>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临时道路修建、养护与拆除(包括原道路的养护费和水利部门等配合协调费)</t>
  </si>
  <si>
    <t>临时供电设施架设、维护与拆除</t>
  </si>
  <si>
    <t>临时供水与排污设施</t>
  </si>
  <si>
    <t>103-6</t>
  </si>
  <si>
    <t>交通导改</t>
  </si>
  <si>
    <t>104</t>
  </si>
  <si>
    <t>202</t>
  </si>
  <si>
    <t>场地清理</t>
  </si>
  <si>
    <t>拆除L型甲1砼路缘石</t>
  </si>
  <si>
    <t>拆除乙3型砼平缘石10*20*49.5cm</t>
  </si>
  <si>
    <t>拆除水泥混凝土长条砖 10*30*49.5cm</t>
  </si>
  <si>
    <t>拆除坡顶砖</t>
  </si>
  <si>
    <t>-e</t>
  </si>
  <si>
    <t>拆除水泥混凝土拦水缘石</t>
  </si>
  <si>
    <t>-f</t>
  </si>
  <si>
    <t>拆除盖板方沟</t>
  </si>
  <si>
    <t>铣刨旧路面</t>
  </si>
  <si>
    <t>旧路基层铣刨 52cm</t>
  </si>
  <si>
    <t>行车道面层铣刨 5cm</t>
  </si>
  <si>
    <t>行车道面层铣刨 11cm</t>
  </si>
  <si>
    <t>硬路肩面层铣刨 11cm</t>
  </si>
  <si>
    <t>行车道面层铣刨 18cm</t>
  </si>
  <si>
    <t>202-6</t>
  </si>
  <si>
    <t>8年以上</t>
  </si>
  <si>
    <t>205</t>
  </si>
  <si>
    <t>特殊地区路基处理</t>
  </si>
  <si>
    <t>205-1</t>
  </si>
  <si>
    <t>软土路基处理</t>
  </si>
  <si>
    <t>土工合成材料</t>
  </si>
  <si>
    <t>-d-1</t>
  </si>
  <si>
    <t>玻纤格栅</t>
  </si>
  <si>
    <t>-d-2</t>
  </si>
  <si>
    <t>土工格栅</t>
  </si>
  <si>
    <t>207</t>
  </si>
  <si>
    <t>坡面排水</t>
  </si>
  <si>
    <t>207-1</t>
  </si>
  <si>
    <t>边沟</t>
  </si>
  <si>
    <t>恢复边沟草坪砖护砌（含过路管涵10m）</t>
  </si>
  <si>
    <t>207-11</t>
  </si>
  <si>
    <t>盖板方沟</t>
  </si>
  <si>
    <t>207-12</t>
  </si>
  <si>
    <t>边沟清淤</t>
  </si>
  <si>
    <t>304</t>
  </si>
  <si>
    <t>水泥稳定土底基层、基层</t>
  </si>
  <si>
    <t>304-4</t>
  </si>
  <si>
    <t>水泥稳定碎石基层</t>
  </si>
  <si>
    <t>水泥稳定碎石  18cm</t>
  </si>
  <si>
    <t>水泥稳定碎石  16cm</t>
  </si>
  <si>
    <t>308</t>
  </si>
  <si>
    <t>透层和黏层</t>
  </si>
  <si>
    <t>乳化沥青透层</t>
  </si>
  <si>
    <t>黏层</t>
  </si>
  <si>
    <t>改性乳化沥青粘层</t>
  </si>
  <si>
    <t>308-3</t>
  </si>
  <si>
    <t>裂缝处理</t>
  </si>
  <si>
    <t>裂缝处灌缝胶</t>
  </si>
  <si>
    <t>裂缝处玻纤格栅</t>
  </si>
  <si>
    <t>309</t>
  </si>
  <si>
    <t>热拌沥青混合料面层</t>
  </si>
  <si>
    <t>ZAC-20C（改性） 6cm</t>
  </si>
  <si>
    <t>ZAC-20C（改性，添加抗车辙剂0.6%） 6cm</t>
  </si>
  <si>
    <t>ZAC-25C  7cm</t>
  </si>
  <si>
    <t>ZAC-25C（添加抗车辙剂0.3%）  7cm</t>
  </si>
  <si>
    <t>310</t>
  </si>
  <si>
    <t>沥青表面处治与封层</t>
  </si>
  <si>
    <t>311</t>
  </si>
  <si>
    <t>改性沥青及改性沥青混合料</t>
  </si>
  <si>
    <t>311-3</t>
  </si>
  <si>
    <t>SMA路面</t>
  </si>
  <si>
    <t>313</t>
  </si>
  <si>
    <t>路肩培土、中央分隔带回填土、土路肩加固及路缘石</t>
  </si>
  <si>
    <t>313-4</t>
  </si>
  <si>
    <t>混凝土预制块加固土路肩</t>
  </si>
  <si>
    <t>水泥混凝土长条砖 10*30*49.5</t>
  </si>
  <si>
    <t>坡顶砖</t>
  </si>
  <si>
    <t>313-5</t>
  </si>
  <si>
    <t>混凝土预制块路缘石</t>
  </si>
  <si>
    <t>L型甲1型路缘石</t>
  </si>
  <si>
    <t>乙3型砼平缘石 10*20*49.5cm</t>
  </si>
  <si>
    <t>水泥混凝土拦水缘石</t>
  </si>
  <si>
    <t>415</t>
  </si>
  <si>
    <t>桥面铺装</t>
  </si>
  <si>
    <t>415-3</t>
  </si>
  <si>
    <t>防水层</t>
  </si>
  <si>
    <t>422</t>
  </si>
  <si>
    <t>桥梁工程修复</t>
  </si>
  <si>
    <t>422-1</t>
  </si>
  <si>
    <t>伸缩缝密封胶胶带</t>
  </si>
  <si>
    <t>裂缝封闭</t>
  </si>
  <si>
    <t>裂缝灌浆</t>
  </si>
  <si>
    <t>环氧砂浆修复</t>
  </si>
  <si>
    <t>高强度环氧细石混凝土修复</t>
  </si>
  <si>
    <t>-g</t>
  </si>
  <si>
    <t>支座钢板</t>
  </si>
  <si>
    <t>kg</t>
  </si>
  <si>
    <t>泄水孔生铁盖</t>
  </si>
  <si>
    <t>个</t>
  </si>
  <si>
    <t>已包含在清单合计中的安全生产费（投标控制价的1.5%）</t>
  </si>
  <si>
    <t>207-13</t>
  </si>
  <si>
    <t>涵洞疏通</t>
  </si>
  <si>
    <t>改性乳化沥青下封层</t>
  </si>
  <si>
    <t>SMA-16（SBS成品改性沥青） 5cm</t>
  </si>
  <si>
    <t>桥面橡胶沥青防水粘结层</t>
  </si>
  <si>
    <t>房山区国道G234（紫码路～周新路）大修工程第1标段</t>
  </si>
  <si>
    <t>沥青混合料旧料回收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</si>
</sst>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u val="single"/>
      <sz val="11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47" applyFont="1" applyFill="1" applyBorder="1" applyAlignment="1">
      <alignment horizontal="center" vertical="center" wrapText="1"/>
      <protection/>
    </xf>
    <xf numFmtId="0" fontId="11" fillId="32" borderId="10" xfId="47" applyFont="1" applyFill="1" applyBorder="1" applyAlignment="1">
      <alignment horizontal="left" vertical="center" wrapText="1"/>
      <protection/>
    </xf>
    <xf numFmtId="0" fontId="11" fillId="32" borderId="10" xfId="47" applyFont="1" applyFill="1" applyBorder="1" applyAlignment="1">
      <alignment horizontal="right" vertical="center" wrapText="1"/>
      <protection/>
    </xf>
    <xf numFmtId="177" fontId="11" fillId="32" borderId="10" xfId="47" applyNumberFormat="1" applyFont="1" applyFill="1" applyBorder="1" applyAlignment="1">
      <alignment horizontal="center" vertical="center" wrapText="1"/>
      <protection/>
    </xf>
    <xf numFmtId="0" fontId="54" fillId="32" borderId="10" xfId="40" applyFont="1" applyFill="1" applyBorder="1" applyAlignment="1">
      <alignment horizontal="center" vertical="center" wrapText="1"/>
      <protection/>
    </xf>
    <xf numFmtId="0" fontId="54" fillId="32" borderId="10" xfId="40" applyFont="1" applyFill="1" applyBorder="1" applyAlignment="1">
      <alignment horizontal="left" vertical="center" wrapText="1"/>
      <protection/>
    </xf>
    <xf numFmtId="177" fontId="54" fillId="32" borderId="10" xfId="40" applyNumberFormat="1" applyFont="1" applyFill="1" applyBorder="1" applyAlignment="1">
      <alignment horizontal="right" vertical="center" wrapText="1"/>
      <protection/>
    </xf>
    <xf numFmtId="178" fontId="54" fillId="32" borderId="10" xfId="40" applyNumberFormat="1" applyFont="1" applyFill="1" applyBorder="1" applyAlignment="1">
      <alignment horizontal="center" vertical="center" wrapText="1"/>
      <protection/>
    </xf>
    <xf numFmtId="0" fontId="54" fillId="32" borderId="10" xfId="41" applyFont="1" applyFill="1" applyBorder="1" applyAlignment="1">
      <alignment horizontal="center" vertical="center" wrapText="1"/>
      <protection/>
    </xf>
    <xf numFmtId="0" fontId="54" fillId="32" borderId="10" xfId="41" applyFont="1" applyFill="1" applyBorder="1" applyAlignment="1">
      <alignment horizontal="left" vertical="center" wrapText="1"/>
      <protection/>
    </xf>
    <xf numFmtId="177" fontId="54" fillId="32" borderId="10" xfId="41" applyNumberFormat="1" applyFont="1" applyFill="1" applyBorder="1" applyAlignment="1">
      <alignment horizontal="right" vertical="center" wrapText="1"/>
      <protection/>
    </xf>
    <xf numFmtId="178" fontId="54" fillId="32" borderId="10" xfId="41" applyNumberFormat="1" applyFont="1" applyFill="1" applyBorder="1" applyAlignment="1">
      <alignment horizontal="center" vertical="center" wrapText="1"/>
      <protection/>
    </xf>
    <xf numFmtId="0" fontId="54" fillId="32" borderId="10" xfId="42" applyFont="1" applyFill="1" applyBorder="1" applyAlignment="1">
      <alignment horizontal="center" vertical="center" wrapText="1"/>
      <protection/>
    </xf>
    <xf numFmtId="0" fontId="54" fillId="32" borderId="10" xfId="42" applyFont="1" applyFill="1" applyBorder="1" applyAlignment="1">
      <alignment horizontal="left" vertical="center" wrapText="1"/>
      <protection/>
    </xf>
    <xf numFmtId="177" fontId="54" fillId="32" borderId="10" xfId="42" applyNumberFormat="1" applyFont="1" applyFill="1" applyBorder="1" applyAlignment="1">
      <alignment horizontal="right" vertical="center" wrapText="1"/>
      <protection/>
    </xf>
    <xf numFmtId="178" fontId="54" fillId="32" borderId="10" xfId="42" applyNumberFormat="1" applyFont="1" applyFill="1" applyBorder="1" applyAlignment="1">
      <alignment horizontal="center" vertical="center" wrapText="1"/>
      <protection/>
    </xf>
    <xf numFmtId="176" fontId="54" fillId="32" borderId="10" xfId="42" applyNumberFormat="1" applyFont="1" applyFill="1" applyBorder="1" applyAlignment="1">
      <alignment horizontal="center" vertical="center" wrapText="1"/>
      <protection/>
    </xf>
    <xf numFmtId="0" fontId="54" fillId="32" borderId="10" xfId="40" applyFont="1" applyFill="1" applyBorder="1" applyAlignment="1">
      <alignment horizontal="left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2" xfId="43" applyNumberFormat="1" applyFont="1" applyFill="1" applyBorder="1" applyAlignment="1">
      <alignment horizontal="center" vertical="center" shrinkToFit="1"/>
      <protection/>
    </xf>
    <xf numFmtId="178" fontId="54" fillId="32" borderId="10" xfId="40" applyNumberFormat="1" applyFont="1" applyFill="1" applyBorder="1" applyAlignment="1">
      <alignment horizontal="center" vertical="center" shrinkToFit="1"/>
      <protection/>
    </xf>
    <xf numFmtId="178" fontId="54" fillId="32" borderId="10" xfId="41" applyNumberFormat="1" applyFont="1" applyFill="1" applyBorder="1" applyAlignment="1">
      <alignment horizontal="center" vertical="center" shrinkToFit="1"/>
      <protection/>
    </xf>
    <xf numFmtId="178" fontId="54" fillId="32" borderId="10" xfId="42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4" xfId="0" applyNumberFormat="1" applyFont="1" applyBorder="1" applyAlignment="1" applyProtection="1">
      <alignment horizontal="center" vertical="center" shrinkToFit="1"/>
      <protection hidden="1"/>
    </xf>
    <xf numFmtId="176" fontId="56" fillId="0" borderId="15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shrinkToFit="1"/>
    </xf>
    <xf numFmtId="178" fontId="57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176" fontId="58" fillId="0" borderId="10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56" t="s">
        <v>0</v>
      </c>
      <c r="B1" s="56"/>
      <c r="C1" s="56"/>
      <c r="D1" s="56"/>
      <c r="E1" s="56"/>
      <c r="F1" s="56"/>
    </row>
    <row r="2" spans="1:6" ht="33" customHeight="1">
      <c r="A2" t="s">
        <v>1</v>
      </c>
      <c r="B2" s="57" t="s">
        <v>180</v>
      </c>
      <c r="C2" s="58"/>
      <c r="D2" s="58"/>
      <c r="E2" s="59" t="s">
        <v>2</v>
      </c>
      <c r="F2" s="59"/>
    </row>
    <row r="3" spans="1:6" s="19" customFormat="1" ht="30" customHeight="1">
      <c r="A3" s="60" t="s">
        <v>3</v>
      </c>
      <c r="B3" s="60"/>
      <c r="C3" s="60"/>
      <c r="D3" s="60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3" t="s">
        <v>72</v>
      </c>
      <c r="B5" s="34" t="s">
        <v>73</v>
      </c>
      <c r="C5" s="33" t="s">
        <v>29</v>
      </c>
      <c r="D5" s="35" t="s">
        <v>29</v>
      </c>
      <c r="E5" s="51"/>
      <c r="F5" s="27"/>
    </row>
    <row r="6" spans="1:6" s="20" customFormat="1" ht="30" customHeight="1">
      <c r="A6" s="33" t="s">
        <v>10</v>
      </c>
      <c r="B6" s="34" t="s">
        <v>74</v>
      </c>
      <c r="C6" s="33" t="s">
        <v>11</v>
      </c>
      <c r="D6" s="33">
        <v>1</v>
      </c>
      <c r="E6" s="52"/>
      <c r="F6" s="27">
        <f aca="true" t="shared" si="0" ref="F6:F17">ROUND(D6*E6,0)</f>
        <v>0</v>
      </c>
    </row>
    <row r="7" spans="1:6" s="20" customFormat="1" ht="30" customHeight="1">
      <c r="A7" s="33" t="s">
        <v>12</v>
      </c>
      <c r="B7" s="34" t="s">
        <v>13</v>
      </c>
      <c r="C7" s="33" t="s">
        <v>11</v>
      </c>
      <c r="D7" s="33">
        <v>1</v>
      </c>
      <c r="E7" s="52"/>
      <c r="F7" s="27">
        <f t="shared" si="0"/>
        <v>0</v>
      </c>
    </row>
    <row r="8" spans="1:6" s="20" customFormat="1" ht="30" customHeight="1">
      <c r="A8" s="33" t="s">
        <v>14</v>
      </c>
      <c r="B8" s="34" t="s">
        <v>15</v>
      </c>
      <c r="C8" s="33" t="s">
        <v>11</v>
      </c>
      <c r="D8" s="33">
        <v>1</v>
      </c>
      <c r="E8" s="52"/>
      <c r="F8" s="27">
        <f>ROUND(D8*E8,0)</f>
        <v>0</v>
      </c>
    </row>
    <row r="9" spans="1:6" s="20" customFormat="1" ht="30" customHeight="1">
      <c r="A9" s="33" t="s">
        <v>75</v>
      </c>
      <c r="B9" s="34" t="s">
        <v>76</v>
      </c>
      <c r="C9" s="33" t="s">
        <v>29</v>
      </c>
      <c r="D9" s="36"/>
      <c r="E9" s="52"/>
      <c r="F9" s="27"/>
    </row>
    <row r="10" spans="1:6" s="20" customFormat="1" ht="40.5">
      <c r="A10" s="33" t="s">
        <v>16</v>
      </c>
      <c r="B10" s="34" t="s">
        <v>77</v>
      </c>
      <c r="C10" s="33" t="s">
        <v>11</v>
      </c>
      <c r="D10" s="33">
        <v>1</v>
      </c>
      <c r="E10" s="52"/>
      <c r="F10" s="27">
        <f>ROUND(D10*E10,0)</f>
        <v>0</v>
      </c>
    </row>
    <row r="11" spans="1:6" s="20" customFormat="1" ht="30" customHeight="1">
      <c r="A11" s="33" t="s">
        <v>17</v>
      </c>
      <c r="B11" s="34" t="s">
        <v>18</v>
      </c>
      <c r="C11" s="33" t="s">
        <v>11</v>
      </c>
      <c r="D11" s="33">
        <v>1</v>
      </c>
      <c r="E11" s="52"/>
      <c r="F11" s="27">
        <f>ROUND(D11*E11,0)</f>
        <v>0</v>
      </c>
    </row>
    <row r="12" spans="1:6" s="20" customFormat="1" ht="30" customHeight="1">
      <c r="A12" s="33" t="s">
        <v>19</v>
      </c>
      <c r="B12" s="34" t="s">
        <v>78</v>
      </c>
      <c r="C12" s="33" t="s">
        <v>11</v>
      </c>
      <c r="D12" s="33">
        <v>1</v>
      </c>
      <c r="E12" s="52"/>
      <c r="F12" s="27">
        <f t="shared" si="0"/>
        <v>0</v>
      </c>
    </row>
    <row r="13" spans="1:6" s="20" customFormat="1" ht="30" customHeight="1">
      <c r="A13" s="33" t="s">
        <v>20</v>
      </c>
      <c r="B13" s="34" t="s">
        <v>21</v>
      </c>
      <c r="C13" s="33" t="s">
        <v>11</v>
      </c>
      <c r="D13" s="33">
        <v>1</v>
      </c>
      <c r="E13" s="52"/>
      <c r="F13" s="27">
        <f t="shared" si="0"/>
        <v>0</v>
      </c>
    </row>
    <row r="14" spans="1:6" s="20" customFormat="1" ht="30" customHeight="1">
      <c r="A14" s="33" t="s">
        <v>22</v>
      </c>
      <c r="B14" s="34" t="s">
        <v>79</v>
      </c>
      <c r="C14" s="33" t="s">
        <v>11</v>
      </c>
      <c r="D14" s="33">
        <v>1</v>
      </c>
      <c r="E14" s="52"/>
      <c r="F14" s="27">
        <f t="shared" si="0"/>
        <v>0</v>
      </c>
    </row>
    <row r="15" spans="1:6" s="20" customFormat="1" ht="30" customHeight="1">
      <c r="A15" s="33" t="s">
        <v>80</v>
      </c>
      <c r="B15" s="34" t="s">
        <v>81</v>
      </c>
      <c r="C15" s="33" t="s">
        <v>11</v>
      </c>
      <c r="D15" s="33">
        <v>1</v>
      </c>
      <c r="E15" s="52"/>
      <c r="F15" s="27">
        <f t="shared" si="0"/>
        <v>0</v>
      </c>
    </row>
    <row r="16" spans="1:6" s="20" customFormat="1" ht="30" customHeight="1">
      <c r="A16" s="33" t="s">
        <v>82</v>
      </c>
      <c r="B16" s="34" t="s">
        <v>24</v>
      </c>
      <c r="C16" s="33" t="s">
        <v>29</v>
      </c>
      <c r="D16" s="36"/>
      <c r="E16" s="52"/>
      <c r="F16" s="27"/>
    </row>
    <row r="17" spans="1:6" s="20" customFormat="1" ht="30" customHeight="1">
      <c r="A17" s="33" t="s">
        <v>23</v>
      </c>
      <c r="B17" s="34" t="s">
        <v>24</v>
      </c>
      <c r="C17" s="33" t="s">
        <v>11</v>
      </c>
      <c r="D17" s="33">
        <v>1</v>
      </c>
      <c r="E17" s="52"/>
      <c r="F17" s="27">
        <f t="shared" si="0"/>
        <v>0</v>
      </c>
    </row>
    <row r="18" spans="1:14" ht="30" customHeight="1">
      <c r="A18" s="61" t="s">
        <v>25</v>
      </c>
      <c r="B18" s="61"/>
      <c r="C18" s="61"/>
      <c r="D18" s="62">
        <f>ROUND(SUM(F5:F17),0)</f>
        <v>0</v>
      </c>
      <c r="E18" s="63"/>
      <c r="F18" s="26" t="s">
        <v>26</v>
      </c>
      <c r="G18" s="21"/>
      <c r="H18" s="21"/>
      <c r="I18" s="21"/>
      <c r="J18" s="21"/>
      <c r="K18" s="21"/>
      <c r="L18" s="21"/>
      <c r="M18" s="21"/>
      <c r="N18" s="21"/>
    </row>
    <row r="19" ht="32.25" customHeight="1"/>
    <row r="20" ht="25.5" customHeight="1">
      <c r="A20" s="22"/>
    </row>
  </sheetData>
  <sheetProtection password="AFB9" sheet="1"/>
  <protectedRanges>
    <protectedRange sqref="E6:E8 E10:E15 E17" name="区域1"/>
  </protectedRanges>
  <mergeCells count="6">
    <mergeCell ref="A1:F1"/>
    <mergeCell ref="B2:D2"/>
    <mergeCell ref="E2:F2"/>
    <mergeCell ref="A3:F3"/>
    <mergeCell ref="A18:C18"/>
    <mergeCell ref="D18:E1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3.75" customHeight="1">
      <c r="A1" s="56" t="s">
        <v>0</v>
      </c>
      <c r="B1" s="56"/>
      <c r="C1" s="56"/>
      <c r="D1" s="64"/>
      <c r="E1" s="56"/>
      <c r="F1" s="56"/>
    </row>
    <row r="2" spans="1:6" ht="33.75" customHeight="1">
      <c r="A2" t="s">
        <v>1</v>
      </c>
      <c r="B2" s="65" t="str">
        <f>'第100章'!B2</f>
        <v>房山区国道G234（紫码路～周新路）大修工程第1标段</v>
      </c>
      <c r="C2" s="65"/>
      <c r="D2" s="66"/>
      <c r="E2" s="67" t="s">
        <v>27</v>
      </c>
      <c r="F2" s="67"/>
    </row>
    <row r="3" spans="1:6" ht="30" customHeight="1">
      <c r="A3" s="60" t="s">
        <v>28</v>
      </c>
      <c r="B3" s="60"/>
      <c r="C3" s="60"/>
      <c r="D3" s="68"/>
      <c r="E3" s="60"/>
      <c r="F3" s="60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37" t="s">
        <v>83</v>
      </c>
      <c r="B5" s="38" t="s">
        <v>84</v>
      </c>
      <c r="C5" s="37" t="s">
        <v>29</v>
      </c>
      <c r="D5" s="39"/>
      <c r="E5" s="53"/>
      <c r="F5" s="24"/>
    </row>
    <row r="6" spans="1:6" s="13" customFormat="1" ht="30" customHeight="1">
      <c r="A6" s="37" t="s">
        <v>34</v>
      </c>
      <c r="B6" s="38" t="s">
        <v>35</v>
      </c>
      <c r="C6" s="37" t="s">
        <v>29</v>
      </c>
      <c r="D6" s="39"/>
      <c r="E6" s="53"/>
      <c r="F6" s="24"/>
    </row>
    <row r="7" spans="1:6" s="13" customFormat="1" ht="30" customHeight="1">
      <c r="A7" s="37" t="s">
        <v>30</v>
      </c>
      <c r="B7" s="38" t="s">
        <v>85</v>
      </c>
      <c r="C7" s="37" t="s">
        <v>39</v>
      </c>
      <c r="D7" s="40">
        <v>1704</v>
      </c>
      <c r="E7" s="53"/>
      <c r="F7" s="24">
        <f aca="true" t="shared" si="0" ref="F7:F24">ROUND(D7*E7,0)</f>
        <v>0</v>
      </c>
    </row>
    <row r="8" spans="1:6" s="13" customFormat="1" ht="30" customHeight="1">
      <c r="A8" s="37" t="s">
        <v>32</v>
      </c>
      <c r="B8" s="38" t="s">
        <v>86</v>
      </c>
      <c r="C8" s="37" t="s">
        <v>39</v>
      </c>
      <c r="D8" s="40">
        <v>3637</v>
      </c>
      <c r="E8" s="53"/>
      <c r="F8" s="24">
        <f t="shared" si="0"/>
        <v>0</v>
      </c>
    </row>
    <row r="9" spans="1:6" s="13" customFormat="1" ht="30" customHeight="1">
      <c r="A9" s="37" t="s">
        <v>33</v>
      </c>
      <c r="B9" s="38" t="s">
        <v>87</v>
      </c>
      <c r="C9" s="37" t="s">
        <v>39</v>
      </c>
      <c r="D9" s="40">
        <v>3274</v>
      </c>
      <c r="E9" s="53"/>
      <c r="F9" s="24">
        <f t="shared" si="0"/>
        <v>0</v>
      </c>
    </row>
    <row r="10" spans="1:6" s="13" customFormat="1" ht="30" customHeight="1">
      <c r="A10" s="37" t="s">
        <v>40</v>
      </c>
      <c r="B10" s="38" t="s">
        <v>88</v>
      </c>
      <c r="C10" s="37" t="s">
        <v>39</v>
      </c>
      <c r="D10" s="40">
        <v>2222</v>
      </c>
      <c r="E10" s="53"/>
      <c r="F10" s="24">
        <f t="shared" si="0"/>
        <v>0</v>
      </c>
    </row>
    <row r="11" spans="1:6" s="13" customFormat="1" ht="30" customHeight="1">
      <c r="A11" s="37" t="s">
        <v>89</v>
      </c>
      <c r="B11" s="38" t="s">
        <v>90</v>
      </c>
      <c r="C11" s="37" t="s">
        <v>39</v>
      </c>
      <c r="D11" s="40">
        <v>267</v>
      </c>
      <c r="E11" s="53"/>
      <c r="F11" s="24">
        <f t="shared" si="0"/>
        <v>0</v>
      </c>
    </row>
    <row r="12" spans="1:6" s="13" customFormat="1" ht="30" customHeight="1">
      <c r="A12" s="37" t="s">
        <v>91</v>
      </c>
      <c r="B12" s="38" t="s">
        <v>92</v>
      </c>
      <c r="C12" s="37" t="s">
        <v>39</v>
      </c>
      <c r="D12" s="40">
        <v>255</v>
      </c>
      <c r="E12" s="53"/>
      <c r="F12" s="24">
        <f t="shared" si="0"/>
        <v>0</v>
      </c>
    </row>
    <row r="13" spans="1:6" s="13" customFormat="1" ht="30" customHeight="1">
      <c r="A13" s="37" t="s">
        <v>37</v>
      </c>
      <c r="B13" s="38" t="s">
        <v>93</v>
      </c>
      <c r="C13" s="37" t="s">
        <v>29</v>
      </c>
      <c r="D13" s="40"/>
      <c r="E13" s="53"/>
      <c r="F13" s="24"/>
    </row>
    <row r="14" spans="1:6" s="13" customFormat="1" ht="30" customHeight="1">
      <c r="A14" s="37" t="s">
        <v>30</v>
      </c>
      <c r="B14" s="38" t="s">
        <v>94</v>
      </c>
      <c r="C14" s="37" t="s">
        <v>31</v>
      </c>
      <c r="D14" s="40">
        <v>39546.15</v>
      </c>
      <c r="E14" s="53"/>
      <c r="F14" s="24">
        <f t="shared" si="0"/>
        <v>0</v>
      </c>
    </row>
    <row r="15" spans="1:6" s="13" customFormat="1" ht="30" customHeight="1">
      <c r="A15" s="37" t="s">
        <v>32</v>
      </c>
      <c r="B15" s="38" t="s">
        <v>95</v>
      </c>
      <c r="C15" s="37" t="s">
        <v>31</v>
      </c>
      <c r="D15" s="40">
        <v>2180</v>
      </c>
      <c r="E15" s="53"/>
      <c r="F15" s="24">
        <f t="shared" si="0"/>
        <v>0</v>
      </c>
    </row>
    <row r="16" spans="1:6" s="13" customFormat="1" ht="30" customHeight="1">
      <c r="A16" s="37" t="s">
        <v>33</v>
      </c>
      <c r="B16" s="38" t="s">
        <v>96</v>
      </c>
      <c r="C16" s="37" t="s">
        <v>31</v>
      </c>
      <c r="D16" s="40">
        <v>44018.18</v>
      </c>
      <c r="E16" s="53"/>
      <c r="F16" s="24">
        <f t="shared" si="0"/>
        <v>0</v>
      </c>
    </row>
    <row r="17" spans="1:6" s="13" customFormat="1" ht="30" customHeight="1">
      <c r="A17" s="37" t="s">
        <v>40</v>
      </c>
      <c r="B17" s="38" t="s">
        <v>97</v>
      </c>
      <c r="C17" s="37" t="s">
        <v>31</v>
      </c>
      <c r="D17" s="40">
        <v>31618.18</v>
      </c>
      <c r="E17" s="53"/>
      <c r="F17" s="24">
        <f t="shared" si="0"/>
        <v>0</v>
      </c>
    </row>
    <row r="18" spans="1:6" s="13" customFormat="1" ht="30" customHeight="1">
      <c r="A18" s="37" t="s">
        <v>89</v>
      </c>
      <c r="B18" s="38" t="s">
        <v>98</v>
      </c>
      <c r="C18" s="37" t="s">
        <v>31</v>
      </c>
      <c r="D18" s="40">
        <v>109033.33</v>
      </c>
      <c r="E18" s="53"/>
      <c r="F18" s="24">
        <f t="shared" si="0"/>
        <v>0</v>
      </c>
    </row>
    <row r="19" spans="1:6" s="13" customFormat="1" ht="30" customHeight="1">
      <c r="A19" s="37" t="s">
        <v>99</v>
      </c>
      <c r="B19" s="50" t="s">
        <v>181</v>
      </c>
      <c r="C19" s="37" t="s">
        <v>29</v>
      </c>
      <c r="D19" s="40"/>
      <c r="E19" s="53"/>
      <c r="F19" s="24"/>
    </row>
    <row r="20" spans="1:6" s="13" customFormat="1" ht="30" customHeight="1">
      <c r="A20" s="37" t="s">
        <v>30</v>
      </c>
      <c r="B20" s="38" t="s">
        <v>100</v>
      </c>
      <c r="C20" s="37" t="s">
        <v>38</v>
      </c>
      <c r="D20" s="40">
        <v>62635</v>
      </c>
      <c r="E20" s="53"/>
      <c r="F20" s="24">
        <f t="shared" si="0"/>
        <v>0</v>
      </c>
    </row>
    <row r="21" spans="1:6" s="13" customFormat="1" ht="30" customHeight="1">
      <c r="A21" s="37" t="s">
        <v>101</v>
      </c>
      <c r="B21" s="38" t="s">
        <v>102</v>
      </c>
      <c r="C21" s="37" t="s">
        <v>29</v>
      </c>
      <c r="D21" s="40"/>
      <c r="E21" s="53"/>
      <c r="F21" s="24"/>
    </row>
    <row r="22" spans="1:6" s="13" customFormat="1" ht="30" customHeight="1">
      <c r="A22" s="37" t="s">
        <v>103</v>
      </c>
      <c r="B22" s="38" t="s">
        <v>104</v>
      </c>
      <c r="C22" s="37" t="s">
        <v>29</v>
      </c>
      <c r="D22" s="40"/>
      <c r="E22" s="53"/>
      <c r="F22" s="24"/>
    </row>
    <row r="23" spans="1:6" s="13" customFormat="1" ht="30" customHeight="1">
      <c r="A23" s="37" t="s">
        <v>40</v>
      </c>
      <c r="B23" s="38" t="s">
        <v>105</v>
      </c>
      <c r="C23" s="37" t="s">
        <v>29</v>
      </c>
      <c r="D23" s="40"/>
      <c r="E23" s="53"/>
      <c r="F23" s="24"/>
    </row>
    <row r="24" spans="1:6" s="13" customFormat="1" ht="30" customHeight="1">
      <c r="A24" s="37" t="s">
        <v>106</v>
      </c>
      <c r="B24" s="38" t="s">
        <v>107</v>
      </c>
      <c r="C24" s="37" t="s">
        <v>31</v>
      </c>
      <c r="D24" s="40">
        <v>11617</v>
      </c>
      <c r="E24" s="53"/>
      <c r="F24" s="24">
        <f t="shared" si="0"/>
        <v>0</v>
      </c>
    </row>
    <row r="25" spans="1:6" s="13" customFormat="1" ht="30" customHeight="1">
      <c r="A25" s="37" t="s">
        <v>108</v>
      </c>
      <c r="B25" s="38" t="s">
        <v>109</v>
      </c>
      <c r="C25" s="37" t="s">
        <v>31</v>
      </c>
      <c r="D25" s="40">
        <v>659</v>
      </c>
      <c r="E25" s="53"/>
      <c r="F25" s="24">
        <f>ROUND(D25*E25,0)</f>
        <v>0</v>
      </c>
    </row>
    <row r="26" spans="1:6" s="13" customFormat="1" ht="30" customHeight="1">
      <c r="A26" s="37" t="s">
        <v>110</v>
      </c>
      <c r="B26" s="38" t="s">
        <v>111</v>
      </c>
      <c r="C26" s="37" t="s">
        <v>29</v>
      </c>
      <c r="D26" s="40"/>
      <c r="E26" s="53"/>
      <c r="F26" s="24"/>
    </row>
    <row r="27" spans="1:6" s="13" customFormat="1" ht="30" customHeight="1">
      <c r="A27" s="37" t="s">
        <v>112</v>
      </c>
      <c r="B27" s="38" t="s">
        <v>113</v>
      </c>
      <c r="C27" s="37" t="s">
        <v>29</v>
      </c>
      <c r="D27" s="40"/>
      <c r="E27" s="53"/>
      <c r="F27" s="24"/>
    </row>
    <row r="28" spans="1:6" s="13" customFormat="1" ht="30" customHeight="1">
      <c r="A28" s="37" t="s">
        <v>30</v>
      </c>
      <c r="B28" s="38" t="s">
        <v>114</v>
      </c>
      <c r="C28" s="37" t="s">
        <v>39</v>
      </c>
      <c r="D28" s="40">
        <v>180</v>
      </c>
      <c r="E28" s="53"/>
      <c r="F28" s="24">
        <f>ROUND(D28*E28,0)</f>
        <v>0</v>
      </c>
    </row>
    <row r="29" spans="1:6" s="13" customFormat="1" ht="30" customHeight="1">
      <c r="A29" s="37" t="s">
        <v>115</v>
      </c>
      <c r="B29" s="38" t="s">
        <v>116</v>
      </c>
      <c r="C29" s="37" t="s">
        <v>39</v>
      </c>
      <c r="D29" s="40">
        <v>255</v>
      </c>
      <c r="E29" s="53"/>
      <c r="F29" s="24">
        <f>ROUND(D29*E29,0)</f>
        <v>0</v>
      </c>
    </row>
    <row r="30" spans="1:6" s="13" customFormat="1" ht="30" customHeight="1">
      <c r="A30" s="37" t="s">
        <v>117</v>
      </c>
      <c r="B30" s="38" t="s">
        <v>118</v>
      </c>
      <c r="C30" s="37" t="s">
        <v>36</v>
      </c>
      <c r="D30" s="40">
        <v>6878</v>
      </c>
      <c r="E30" s="53"/>
      <c r="F30" s="24">
        <f>ROUND(D30*E30,0)</f>
        <v>0</v>
      </c>
    </row>
    <row r="31" spans="1:6" s="13" customFormat="1" ht="30" customHeight="1">
      <c r="A31" s="37" t="s">
        <v>175</v>
      </c>
      <c r="B31" s="38" t="s">
        <v>176</v>
      </c>
      <c r="C31" s="37" t="s">
        <v>36</v>
      </c>
      <c r="D31" s="40">
        <v>236</v>
      </c>
      <c r="E31" s="53"/>
      <c r="F31" s="24">
        <f>ROUND(D31*E31,0)</f>
        <v>0</v>
      </c>
    </row>
    <row r="32" spans="1:6" ht="30" customHeight="1">
      <c r="A32" s="61" t="s">
        <v>41</v>
      </c>
      <c r="B32" s="61"/>
      <c r="C32" s="61"/>
      <c r="D32" s="69">
        <f>ROUND(SUM(F5:F31),0)</f>
        <v>0</v>
      </c>
      <c r="E32" s="70"/>
      <c r="F32" s="25" t="s">
        <v>26</v>
      </c>
    </row>
  </sheetData>
  <sheetProtection password="AFB9" sheet="1"/>
  <protectedRanges>
    <protectedRange sqref="E7:E12 E14:E18 E20 E24:E25 E28:E31" name="区域1"/>
  </protectedRanges>
  <mergeCells count="6">
    <mergeCell ref="A1:F1"/>
    <mergeCell ref="B2:D2"/>
    <mergeCell ref="E2:F2"/>
    <mergeCell ref="A3:F3"/>
    <mergeCell ref="A32:C32"/>
    <mergeCell ref="D32:E32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31" sqref="I31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房山区国道G234（紫码路～周新路）大修工程第1标段</v>
      </c>
      <c r="C2" s="72"/>
      <c r="D2" s="66"/>
      <c r="E2" s="73" t="s">
        <v>27</v>
      </c>
      <c r="F2" s="73"/>
    </row>
    <row r="3" spans="1:6" ht="30" customHeight="1">
      <c r="A3" s="74" t="s">
        <v>42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41" t="s">
        <v>119</v>
      </c>
      <c r="B5" s="42" t="s">
        <v>120</v>
      </c>
      <c r="C5" s="41" t="s">
        <v>29</v>
      </c>
      <c r="D5" s="43"/>
      <c r="E5" s="54"/>
      <c r="F5" s="27"/>
    </row>
    <row r="6" spans="1:6" s="20" customFormat="1" ht="30" customHeight="1">
      <c r="A6" s="41" t="s">
        <v>121</v>
      </c>
      <c r="B6" s="42" t="s">
        <v>122</v>
      </c>
      <c r="C6" s="41" t="s">
        <v>29</v>
      </c>
      <c r="D6" s="43"/>
      <c r="E6" s="54"/>
      <c r="F6" s="27"/>
    </row>
    <row r="7" spans="1:6" s="20" customFormat="1" ht="30" customHeight="1">
      <c r="A7" s="41" t="s">
        <v>30</v>
      </c>
      <c r="B7" s="42" t="s">
        <v>123</v>
      </c>
      <c r="C7" s="41" t="s">
        <v>31</v>
      </c>
      <c r="D7" s="44">
        <v>79094</v>
      </c>
      <c r="E7" s="54"/>
      <c r="F7" s="27">
        <f aca="true" t="shared" si="0" ref="F7:F37">ROUND(D7*E7,0)</f>
        <v>0</v>
      </c>
    </row>
    <row r="8" spans="1:6" s="20" customFormat="1" ht="30" customHeight="1">
      <c r="A8" s="41" t="s">
        <v>32</v>
      </c>
      <c r="B8" s="42" t="s">
        <v>124</v>
      </c>
      <c r="C8" s="41" t="s">
        <v>31</v>
      </c>
      <c r="D8" s="44">
        <v>39547</v>
      </c>
      <c r="E8" s="54"/>
      <c r="F8" s="27">
        <f t="shared" si="0"/>
        <v>0</v>
      </c>
    </row>
    <row r="9" spans="1:6" s="20" customFormat="1" ht="30" customHeight="1">
      <c r="A9" s="41" t="s">
        <v>125</v>
      </c>
      <c r="B9" s="42" t="s">
        <v>126</v>
      </c>
      <c r="C9" s="41" t="s">
        <v>29</v>
      </c>
      <c r="D9" s="44"/>
      <c r="E9" s="54"/>
      <c r="F9" s="27"/>
    </row>
    <row r="10" spans="1:6" s="20" customFormat="1" ht="30" customHeight="1">
      <c r="A10" s="41" t="s">
        <v>43</v>
      </c>
      <c r="B10" s="42" t="s">
        <v>44</v>
      </c>
      <c r="C10" s="41" t="s">
        <v>29</v>
      </c>
      <c r="D10" s="44"/>
      <c r="E10" s="54"/>
      <c r="F10" s="27"/>
    </row>
    <row r="11" spans="1:6" s="20" customFormat="1" ht="30" customHeight="1">
      <c r="A11" s="41" t="s">
        <v>30</v>
      </c>
      <c r="B11" s="42" t="s">
        <v>127</v>
      </c>
      <c r="C11" s="41" t="s">
        <v>31</v>
      </c>
      <c r="D11" s="44">
        <v>111219</v>
      </c>
      <c r="E11" s="54"/>
      <c r="F11" s="27">
        <f t="shared" si="0"/>
        <v>0</v>
      </c>
    </row>
    <row r="12" spans="1:6" s="20" customFormat="1" ht="30" customHeight="1">
      <c r="A12" s="41" t="s">
        <v>45</v>
      </c>
      <c r="B12" s="42" t="s">
        <v>128</v>
      </c>
      <c r="C12" s="41" t="s">
        <v>29</v>
      </c>
      <c r="D12" s="44"/>
      <c r="E12" s="54"/>
      <c r="F12" s="27"/>
    </row>
    <row r="13" spans="1:6" s="20" customFormat="1" ht="30" customHeight="1">
      <c r="A13" s="41" t="s">
        <v>30</v>
      </c>
      <c r="B13" s="42" t="s">
        <v>129</v>
      </c>
      <c r="C13" s="41" t="s">
        <v>31</v>
      </c>
      <c r="D13" s="44">
        <v>360533</v>
      </c>
      <c r="E13" s="54"/>
      <c r="F13" s="27">
        <f t="shared" si="0"/>
        <v>0</v>
      </c>
    </row>
    <row r="14" spans="1:6" s="20" customFormat="1" ht="30" customHeight="1">
      <c r="A14" s="41" t="s">
        <v>130</v>
      </c>
      <c r="B14" s="42" t="s">
        <v>131</v>
      </c>
      <c r="C14" s="41" t="s">
        <v>29</v>
      </c>
      <c r="D14" s="44"/>
      <c r="E14" s="54"/>
      <c r="F14" s="27"/>
    </row>
    <row r="15" spans="1:6" s="20" customFormat="1" ht="30" customHeight="1">
      <c r="A15" s="41" t="s">
        <v>30</v>
      </c>
      <c r="B15" s="42" t="s">
        <v>132</v>
      </c>
      <c r="C15" s="41" t="s">
        <v>39</v>
      </c>
      <c r="D15" s="44">
        <v>13550</v>
      </c>
      <c r="E15" s="54"/>
      <c r="F15" s="27">
        <f t="shared" si="0"/>
        <v>0</v>
      </c>
    </row>
    <row r="16" spans="1:6" s="20" customFormat="1" ht="30" customHeight="1">
      <c r="A16" s="41" t="s">
        <v>32</v>
      </c>
      <c r="B16" s="42" t="s">
        <v>133</v>
      </c>
      <c r="C16" s="41" t="s">
        <v>31</v>
      </c>
      <c r="D16" s="44">
        <v>13550</v>
      </c>
      <c r="E16" s="54"/>
      <c r="F16" s="27">
        <f t="shared" si="0"/>
        <v>0</v>
      </c>
    </row>
    <row r="17" spans="1:6" s="20" customFormat="1" ht="30" customHeight="1">
      <c r="A17" s="41" t="s">
        <v>134</v>
      </c>
      <c r="B17" s="42" t="s">
        <v>135</v>
      </c>
      <c r="C17" s="41" t="s">
        <v>29</v>
      </c>
      <c r="D17" s="44"/>
      <c r="E17" s="54"/>
      <c r="F17" s="27"/>
    </row>
    <row r="18" spans="1:6" s="20" customFormat="1" ht="30" customHeight="1">
      <c r="A18" s="41" t="s">
        <v>46</v>
      </c>
      <c r="B18" s="42" t="s">
        <v>47</v>
      </c>
      <c r="C18" s="41" t="s">
        <v>29</v>
      </c>
      <c r="D18" s="44"/>
      <c r="E18" s="54"/>
      <c r="F18" s="27"/>
    </row>
    <row r="19" spans="1:6" s="20" customFormat="1" ht="30" customHeight="1">
      <c r="A19" s="41" t="s">
        <v>30</v>
      </c>
      <c r="B19" s="42" t="s">
        <v>136</v>
      </c>
      <c r="C19" s="41" t="s">
        <v>31</v>
      </c>
      <c r="D19" s="44">
        <v>160379</v>
      </c>
      <c r="E19" s="54"/>
      <c r="F19" s="27">
        <f t="shared" si="0"/>
        <v>0</v>
      </c>
    </row>
    <row r="20" spans="1:6" s="20" customFormat="1" ht="30" customHeight="1">
      <c r="A20" s="41" t="s">
        <v>32</v>
      </c>
      <c r="B20" s="42" t="s">
        <v>137</v>
      </c>
      <c r="C20" s="41" t="s">
        <v>31</v>
      </c>
      <c r="D20" s="44">
        <v>24298</v>
      </c>
      <c r="E20" s="54"/>
      <c r="F20" s="27">
        <f t="shared" si="0"/>
        <v>0</v>
      </c>
    </row>
    <row r="21" spans="1:6" s="20" customFormat="1" ht="30" customHeight="1">
      <c r="A21" s="41" t="s">
        <v>48</v>
      </c>
      <c r="B21" s="42" t="s">
        <v>49</v>
      </c>
      <c r="C21" s="41" t="s">
        <v>29</v>
      </c>
      <c r="D21" s="44"/>
      <c r="E21" s="54"/>
      <c r="F21" s="27"/>
    </row>
    <row r="22" spans="1:6" s="20" customFormat="1" ht="30" customHeight="1">
      <c r="A22" s="41" t="s">
        <v>30</v>
      </c>
      <c r="B22" s="42" t="s">
        <v>138</v>
      </c>
      <c r="C22" s="41" t="s">
        <v>31</v>
      </c>
      <c r="D22" s="44">
        <v>87211</v>
      </c>
      <c r="E22" s="54"/>
      <c r="F22" s="27">
        <f t="shared" si="0"/>
        <v>0</v>
      </c>
    </row>
    <row r="23" spans="1:6" s="20" customFormat="1" ht="30" customHeight="1">
      <c r="A23" s="41" t="s">
        <v>32</v>
      </c>
      <c r="B23" s="42" t="s">
        <v>139</v>
      </c>
      <c r="C23" s="41" t="s">
        <v>31</v>
      </c>
      <c r="D23" s="44">
        <v>21828</v>
      </c>
      <c r="E23" s="54"/>
      <c r="F23" s="27">
        <f t="shared" si="0"/>
        <v>0</v>
      </c>
    </row>
    <row r="24" spans="1:6" s="20" customFormat="1" ht="30" customHeight="1">
      <c r="A24" s="41" t="s">
        <v>140</v>
      </c>
      <c r="B24" s="42" t="s">
        <v>141</v>
      </c>
      <c r="C24" s="41" t="s">
        <v>29</v>
      </c>
      <c r="D24" s="44"/>
      <c r="E24" s="54"/>
      <c r="F24" s="27"/>
    </row>
    <row r="25" spans="1:6" s="20" customFormat="1" ht="30" customHeight="1">
      <c r="A25" s="41" t="s">
        <v>50</v>
      </c>
      <c r="B25" s="42" t="s">
        <v>51</v>
      </c>
      <c r="C25" s="41" t="s">
        <v>29</v>
      </c>
      <c r="D25" s="44"/>
      <c r="E25" s="54"/>
      <c r="F25" s="27"/>
    </row>
    <row r="26" spans="1:6" s="20" customFormat="1" ht="30" customHeight="1">
      <c r="A26" s="41" t="s">
        <v>30</v>
      </c>
      <c r="B26" s="42" t="s">
        <v>177</v>
      </c>
      <c r="C26" s="41" t="s">
        <v>31</v>
      </c>
      <c r="D26" s="44">
        <v>109039</v>
      </c>
      <c r="E26" s="54"/>
      <c r="F26" s="27">
        <f t="shared" si="0"/>
        <v>0</v>
      </c>
    </row>
    <row r="27" spans="1:6" s="20" customFormat="1" ht="30" customHeight="1">
      <c r="A27" s="41" t="s">
        <v>142</v>
      </c>
      <c r="B27" s="42" t="s">
        <v>143</v>
      </c>
      <c r="C27" s="41" t="s">
        <v>29</v>
      </c>
      <c r="D27" s="44"/>
      <c r="E27" s="54"/>
      <c r="F27" s="27"/>
    </row>
    <row r="28" spans="1:6" s="20" customFormat="1" ht="30" customHeight="1">
      <c r="A28" s="41" t="s">
        <v>144</v>
      </c>
      <c r="B28" s="42" t="s">
        <v>145</v>
      </c>
      <c r="C28" s="41" t="s">
        <v>29</v>
      </c>
      <c r="D28" s="44"/>
      <c r="E28" s="54"/>
      <c r="F28" s="27"/>
    </row>
    <row r="29" spans="1:6" s="20" customFormat="1" ht="30" customHeight="1">
      <c r="A29" s="41" t="s">
        <v>30</v>
      </c>
      <c r="B29" s="42" t="s">
        <v>178</v>
      </c>
      <c r="C29" s="41" t="s">
        <v>31</v>
      </c>
      <c r="D29" s="44">
        <v>186857</v>
      </c>
      <c r="E29" s="54"/>
      <c r="F29" s="27">
        <f t="shared" si="0"/>
        <v>0</v>
      </c>
    </row>
    <row r="30" spans="1:6" s="20" customFormat="1" ht="30" customHeight="1">
      <c r="A30" s="41" t="s">
        <v>146</v>
      </c>
      <c r="B30" s="42" t="s">
        <v>147</v>
      </c>
      <c r="C30" s="41" t="s">
        <v>29</v>
      </c>
      <c r="D30" s="44"/>
      <c r="E30" s="54"/>
      <c r="F30" s="27"/>
    </row>
    <row r="31" spans="1:6" s="20" customFormat="1" ht="30" customHeight="1">
      <c r="A31" s="41" t="s">
        <v>148</v>
      </c>
      <c r="B31" s="42" t="s">
        <v>149</v>
      </c>
      <c r="C31" s="41" t="s">
        <v>29</v>
      </c>
      <c r="D31" s="44"/>
      <c r="E31" s="54"/>
      <c r="F31" s="27"/>
    </row>
    <row r="32" spans="1:6" s="20" customFormat="1" ht="30" customHeight="1">
      <c r="A32" s="41" t="s">
        <v>30</v>
      </c>
      <c r="B32" s="42" t="s">
        <v>150</v>
      </c>
      <c r="C32" s="41" t="s">
        <v>39</v>
      </c>
      <c r="D32" s="44">
        <v>3274</v>
      </c>
      <c r="E32" s="54"/>
      <c r="F32" s="27">
        <f t="shared" si="0"/>
        <v>0</v>
      </c>
    </row>
    <row r="33" spans="1:6" s="20" customFormat="1" ht="30" customHeight="1">
      <c r="A33" s="41" t="s">
        <v>32</v>
      </c>
      <c r="B33" s="42" t="s">
        <v>151</v>
      </c>
      <c r="C33" s="41" t="s">
        <v>39</v>
      </c>
      <c r="D33" s="44">
        <v>2222</v>
      </c>
      <c r="E33" s="54"/>
      <c r="F33" s="27">
        <f t="shared" si="0"/>
        <v>0</v>
      </c>
    </row>
    <row r="34" spans="1:6" s="20" customFormat="1" ht="30" customHeight="1">
      <c r="A34" s="41" t="s">
        <v>152</v>
      </c>
      <c r="B34" s="42" t="s">
        <v>153</v>
      </c>
      <c r="C34" s="41" t="s">
        <v>29</v>
      </c>
      <c r="D34" s="44"/>
      <c r="E34" s="54"/>
      <c r="F34" s="27"/>
    </row>
    <row r="35" spans="1:6" s="20" customFormat="1" ht="30" customHeight="1">
      <c r="A35" s="41" t="s">
        <v>30</v>
      </c>
      <c r="B35" s="42" t="s">
        <v>154</v>
      </c>
      <c r="C35" s="41" t="s">
        <v>39</v>
      </c>
      <c r="D35" s="44">
        <v>1704</v>
      </c>
      <c r="E35" s="54"/>
      <c r="F35" s="27">
        <f t="shared" si="0"/>
        <v>0</v>
      </c>
    </row>
    <row r="36" spans="1:6" s="20" customFormat="1" ht="30" customHeight="1">
      <c r="A36" s="41" t="s">
        <v>32</v>
      </c>
      <c r="B36" s="42" t="s">
        <v>155</v>
      </c>
      <c r="C36" s="41" t="s">
        <v>39</v>
      </c>
      <c r="D36" s="44">
        <v>3637</v>
      </c>
      <c r="E36" s="54"/>
      <c r="F36" s="27">
        <f t="shared" si="0"/>
        <v>0</v>
      </c>
    </row>
    <row r="37" spans="1:6" s="20" customFormat="1" ht="30" customHeight="1">
      <c r="A37" s="41" t="s">
        <v>33</v>
      </c>
      <c r="B37" s="42" t="s">
        <v>156</v>
      </c>
      <c r="C37" s="41" t="s">
        <v>39</v>
      </c>
      <c r="D37" s="44">
        <v>267</v>
      </c>
      <c r="E37" s="54"/>
      <c r="F37" s="27">
        <f t="shared" si="0"/>
        <v>0</v>
      </c>
    </row>
    <row r="38" spans="1:6" ht="30" customHeight="1">
      <c r="A38" s="75" t="s">
        <v>52</v>
      </c>
      <c r="B38" s="75"/>
      <c r="C38" s="75"/>
      <c r="D38" s="69">
        <f>ROUND(SUM(F5:F37),0)</f>
        <v>0</v>
      </c>
      <c r="E38" s="69"/>
      <c r="F38" s="28" t="s">
        <v>26</v>
      </c>
    </row>
  </sheetData>
  <sheetProtection password="AFB9" sheet="1"/>
  <protectedRanges>
    <protectedRange sqref="E7:E8 E11 E13 E15:E16 E19:E20 E22:E23 E26 E29 E32:E33 E35:E37" name="区域1"/>
  </protectedRanges>
  <mergeCells count="6">
    <mergeCell ref="A1:F1"/>
    <mergeCell ref="B2:D2"/>
    <mergeCell ref="E2:F2"/>
    <mergeCell ref="A3:F3"/>
    <mergeCell ref="A38:C38"/>
    <mergeCell ref="D38:E3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1" t="s">
        <v>0</v>
      </c>
      <c r="B1" s="71"/>
      <c r="C1" s="71"/>
      <c r="D1" s="64"/>
      <c r="E1" s="71"/>
      <c r="F1" s="71"/>
    </row>
    <row r="2" spans="1:6" ht="33" customHeight="1">
      <c r="A2" s="7" t="s">
        <v>1</v>
      </c>
      <c r="B2" s="72" t="str">
        <f>'第100章'!B2</f>
        <v>房山区国道G234（紫码路～周新路）大修工程第1标段</v>
      </c>
      <c r="C2" s="72"/>
      <c r="D2" s="66"/>
      <c r="E2" s="73" t="s">
        <v>27</v>
      </c>
      <c r="F2" s="73"/>
    </row>
    <row r="3" spans="1:6" ht="30" customHeight="1">
      <c r="A3" s="74" t="s">
        <v>53</v>
      </c>
      <c r="B3" s="74"/>
      <c r="C3" s="74"/>
      <c r="D3" s="68"/>
      <c r="E3" s="74"/>
      <c r="F3" s="74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45" t="s">
        <v>157</v>
      </c>
      <c r="B5" s="46" t="s">
        <v>158</v>
      </c>
      <c r="C5" s="45" t="s">
        <v>29</v>
      </c>
      <c r="D5" s="47"/>
      <c r="E5" s="55"/>
      <c r="F5" s="27"/>
      <c r="H5" s="23"/>
    </row>
    <row r="6" spans="1:8" s="20" customFormat="1" ht="30" customHeight="1">
      <c r="A6" s="45" t="s">
        <v>159</v>
      </c>
      <c r="B6" s="46" t="s">
        <v>160</v>
      </c>
      <c r="C6" s="45" t="s">
        <v>29</v>
      </c>
      <c r="D6" s="47"/>
      <c r="E6" s="55"/>
      <c r="F6" s="27"/>
      <c r="H6" s="23"/>
    </row>
    <row r="7" spans="1:8" s="20" customFormat="1" ht="30" customHeight="1">
      <c r="A7" s="45" t="s">
        <v>30</v>
      </c>
      <c r="B7" s="46" t="s">
        <v>179</v>
      </c>
      <c r="C7" s="45" t="s">
        <v>31</v>
      </c>
      <c r="D7" s="48">
        <v>8820</v>
      </c>
      <c r="E7" s="55"/>
      <c r="F7" s="27">
        <f aca="true" t="shared" si="0" ref="F7:F15">ROUND(D7*E7,0)</f>
        <v>0</v>
      </c>
      <c r="H7" s="23"/>
    </row>
    <row r="8" spans="1:8" s="20" customFormat="1" ht="30" customHeight="1">
      <c r="A8" s="45" t="s">
        <v>161</v>
      </c>
      <c r="B8" s="46" t="s">
        <v>162</v>
      </c>
      <c r="C8" s="45" t="s">
        <v>29</v>
      </c>
      <c r="D8" s="48"/>
      <c r="E8" s="55"/>
      <c r="F8" s="27"/>
      <c r="H8" s="23"/>
    </row>
    <row r="9" spans="1:8" s="20" customFormat="1" ht="30" customHeight="1">
      <c r="A9" s="45" t="s">
        <v>163</v>
      </c>
      <c r="B9" s="46" t="s">
        <v>162</v>
      </c>
      <c r="C9" s="45" t="s">
        <v>29</v>
      </c>
      <c r="D9" s="48"/>
      <c r="E9" s="55"/>
      <c r="F9" s="27"/>
      <c r="H9" s="23"/>
    </row>
    <row r="10" spans="1:8" s="20" customFormat="1" ht="30" customHeight="1">
      <c r="A10" s="45" t="s">
        <v>30</v>
      </c>
      <c r="B10" s="46" t="s">
        <v>164</v>
      </c>
      <c r="C10" s="45" t="s">
        <v>39</v>
      </c>
      <c r="D10" s="48">
        <v>127.3</v>
      </c>
      <c r="E10" s="55"/>
      <c r="F10" s="27">
        <f t="shared" si="0"/>
        <v>0</v>
      </c>
      <c r="H10" s="23"/>
    </row>
    <row r="11" spans="1:8" s="20" customFormat="1" ht="30" customHeight="1">
      <c r="A11" s="45" t="s">
        <v>32</v>
      </c>
      <c r="B11" s="46" t="s">
        <v>165</v>
      </c>
      <c r="C11" s="45" t="s">
        <v>39</v>
      </c>
      <c r="D11" s="48">
        <v>1600</v>
      </c>
      <c r="E11" s="55"/>
      <c r="F11" s="27">
        <f t="shared" si="0"/>
        <v>0</v>
      </c>
      <c r="H11" s="23"/>
    </row>
    <row r="12" spans="1:8" s="20" customFormat="1" ht="30" customHeight="1">
      <c r="A12" s="45" t="s">
        <v>33</v>
      </c>
      <c r="B12" s="46" t="s">
        <v>166</v>
      </c>
      <c r="C12" s="45" t="s">
        <v>39</v>
      </c>
      <c r="D12" s="48">
        <v>98</v>
      </c>
      <c r="E12" s="55"/>
      <c r="F12" s="27">
        <f t="shared" si="0"/>
        <v>0</v>
      </c>
      <c r="H12" s="23"/>
    </row>
    <row r="13" spans="1:8" s="20" customFormat="1" ht="30" customHeight="1">
      <c r="A13" s="45" t="s">
        <v>40</v>
      </c>
      <c r="B13" s="46" t="s">
        <v>167</v>
      </c>
      <c r="C13" s="45" t="s">
        <v>31</v>
      </c>
      <c r="D13" s="48">
        <v>1200</v>
      </c>
      <c r="E13" s="55"/>
      <c r="F13" s="27">
        <f t="shared" si="0"/>
        <v>0</v>
      </c>
      <c r="H13" s="23"/>
    </row>
    <row r="14" spans="1:8" s="20" customFormat="1" ht="30" customHeight="1">
      <c r="A14" s="45" t="s">
        <v>89</v>
      </c>
      <c r="B14" s="46" t="s">
        <v>168</v>
      </c>
      <c r="C14" s="45" t="s">
        <v>31</v>
      </c>
      <c r="D14" s="48">
        <v>3</v>
      </c>
      <c r="E14" s="55"/>
      <c r="F14" s="27">
        <f t="shared" si="0"/>
        <v>0</v>
      </c>
      <c r="H14" s="23"/>
    </row>
    <row r="15" spans="1:8" s="20" customFormat="1" ht="30" customHeight="1">
      <c r="A15" s="45" t="s">
        <v>91</v>
      </c>
      <c r="B15" s="46" t="s">
        <v>170</v>
      </c>
      <c r="C15" s="45" t="s">
        <v>171</v>
      </c>
      <c r="D15" s="48">
        <v>98.1</v>
      </c>
      <c r="E15" s="55"/>
      <c r="F15" s="27">
        <f t="shared" si="0"/>
        <v>0</v>
      </c>
      <c r="H15" s="23"/>
    </row>
    <row r="16" spans="1:8" s="20" customFormat="1" ht="30" customHeight="1">
      <c r="A16" s="45" t="s">
        <v>169</v>
      </c>
      <c r="B16" s="46" t="s">
        <v>172</v>
      </c>
      <c r="C16" s="45" t="s">
        <v>173</v>
      </c>
      <c r="D16" s="49">
        <v>156</v>
      </c>
      <c r="E16" s="55"/>
      <c r="F16" s="27">
        <f>ROUND(D16*E16,0)</f>
        <v>0</v>
      </c>
      <c r="H16" s="23"/>
    </row>
    <row r="17" spans="1:6" ht="30" customHeight="1">
      <c r="A17" s="75" t="s">
        <v>54</v>
      </c>
      <c r="B17" s="75"/>
      <c r="C17" s="75"/>
      <c r="D17" s="69">
        <f>ROUND(SUM(F5:F16),0)</f>
        <v>0</v>
      </c>
      <c r="E17" s="69"/>
      <c r="F17" s="29" t="s">
        <v>26</v>
      </c>
    </row>
  </sheetData>
  <sheetProtection password="AFB9" sheet="1"/>
  <protectedRanges>
    <protectedRange sqref="E7 E10:E16" name="区域1"/>
  </protectedRanges>
  <mergeCells count="6">
    <mergeCell ref="A1:F1"/>
    <mergeCell ref="B2:D2"/>
    <mergeCell ref="E2:F2"/>
    <mergeCell ref="A3:F3"/>
    <mergeCell ref="A17:C17"/>
    <mergeCell ref="D17:E17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56" t="s">
        <v>55</v>
      </c>
      <c r="B1" s="56"/>
      <c r="C1" s="56"/>
      <c r="D1" s="56"/>
    </row>
    <row r="2" spans="1:4" ht="33" customHeight="1">
      <c r="A2" t="str">
        <f>"工程名称："</f>
        <v>工程名称：</v>
      </c>
      <c r="B2" s="78" t="str">
        <f>'第100章'!B2</f>
        <v>房山区国道G234（紫码路～周新路）大修工程第1标段</v>
      </c>
      <c r="C2" s="78"/>
      <c r="D2" s="1" t="s">
        <v>27</v>
      </c>
    </row>
    <row r="3" spans="1:4" ht="33" customHeight="1">
      <c r="A3" s="2" t="s">
        <v>56</v>
      </c>
      <c r="B3" s="2" t="s">
        <v>57</v>
      </c>
      <c r="C3" s="2" t="s">
        <v>58</v>
      </c>
      <c r="D3" s="3" t="s">
        <v>59</v>
      </c>
    </row>
    <row r="4" spans="1:4" ht="33" customHeight="1">
      <c r="A4" s="30">
        <v>1</v>
      </c>
      <c r="B4" s="30">
        <v>100</v>
      </c>
      <c r="C4" s="30" t="s">
        <v>60</v>
      </c>
      <c r="D4" s="31">
        <f>'第100章'!D18</f>
        <v>0</v>
      </c>
    </row>
    <row r="5" spans="1:4" ht="33" customHeight="1">
      <c r="A5" s="30">
        <v>2</v>
      </c>
      <c r="B5" s="30">
        <v>200</v>
      </c>
      <c r="C5" s="30" t="s">
        <v>61</v>
      </c>
      <c r="D5" s="31">
        <f>'第200章'!D32</f>
        <v>0</v>
      </c>
    </row>
    <row r="6" spans="1:4" ht="33" customHeight="1">
      <c r="A6" s="30">
        <v>3</v>
      </c>
      <c r="B6" s="30">
        <v>300</v>
      </c>
      <c r="C6" s="30" t="s">
        <v>62</v>
      </c>
      <c r="D6" s="31">
        <f>'第300章 '!D38</f>
        <v>0</v>
      </c>
    </row>
    <row r="7" spans="1:4" ht="33" customHeight="1">
      <c r="A7" s="30">
        <v>4</v>
      </c>
      <c r="B7" s="30">
        <v>400</v>
      </c>
      <c r="C7" s="30" t="s">
        <v>63</v>
      </c>
      <c r="D7" s="31">
        <f>'第400章'!D17</f>
        <v>0</v>
      </c>
    </row>
    <row r="8" spans="1:4" ht="33" customHeight="1">
      <c r="A8" s="30">
        <v>5</v>
      </c>
      <c r="B8" s="30">
        <v>500</v>
      </c>
      <c r="C8" s="30" t="s">
        <v>64</v>
      </c>
      <c r="D8" s="31"/>
    </row>
    <row r="9" spans="1:4" ht="33" customHeight="1">
      <c r="A9" s="30">
        <v>6</v>
      </c>
      <c r="B9" s="30">
        <v>600</v>
      </c>
      <c r="C9" s="30" t="s">
        <v>65</v>
      </c>
      <c r="D9" s="31"/>
    </row>
    <row r="10" spans="1:4" ht="33" customHeight="1">
      <c r="A10" s="30">
        <v>7</v>
      </c>
      <c r="B10" s="30">
        <v>700</v>
      </c>
      <c r="C10" s="30" t="s">
        <v>66</v>
      </c>
      <c r="D10" s="31"/>
    </row>
    <row r="11" spans="1:4" ht="33" customHeight="1">
      <c r="A11" s="30">
        <v>8</v>
      </c>
      <c r="B11" s="76" t="s">
        <v>67</v>
      </c>
      <c r="C11" s="76"/>
      <c r="D11" s="32">
        <f>SUM(D4:D10)</f>
        <v>0</v>
      </c>
    </row>
    <row r="12" spans="1:4" ht="33" customHeight="1">
      <c r="A12" s="30">
        <v>9</v>
      </c>
      <c r="B12" s="76" t="s">
        <v>68</v>
      </c>
      <c r="C12" s="76"/>
      <c r="D12" s="32"/>
    </row>
    <row r="13" spans="1:4" ht="33" customHeight="1">
      <c r="A13" s="30">
        <v>10</v>
      </c>
      <c r="B13" s="79" t="s">
        <v>174</v>
      </c>
      <c r="C13" s="76"/>
      <c r="D13" s="32">
        <f>ROUND(58612302*1.5/100,0)</f>
        <v>879185</v>
      </c>
    </row>
    <row r="14" spans="1:4" ht="33" customHeight="1">
      <c r="A14" s="30">
        <v>11</v>
      </c>
      <c r="B14" s="80" t="s">
        <v>71</v>
      </c>
      <c r="C14" s="81"/>
      <c r="D14" s="32">
        <f>ROUND(D11-D12-D13,0)</f>
        <v>-879185</v>
      </c>
    </row>
    <row r="15" spans="1:4" ht="33" customHeight="1">
      <c r="A15" s="30">
        <v>12</v>
      </c>
      <c r="B15" s="76" t="s">
        <v>70</v>
      </c>
      <c r="C15" s="76"/>
      <c r="D15" s="32">
        <f>ROUND(D14*3%,0)</f>
        <v>-26376</v>
      </c>
    </row>
    <row r="16" spans="1:4" ht="33" customHeight="1">
      <c r="A16" s="30">
        <v>13</v>
      </c>
      <c r="B16" s="76" t="s">
        <v>69</v>
      </c>
      <c r="C16" s="76"/>
      <c r="D16" s="32">
        <f>D11+D15</f>
        <v>-26376</v>
      </c>
    </row>
    <row r="17" spans="1:4" ht="30" customHeight="1">
      <c r="A17" s="77"/>
      <c r="B17" s="77"/>
      <c r="C17" s="77"/>
      <c r="D17" s="77"/>
    </row>
  </sheetData>
  <sheetProtection password="AFB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2019-03-12T07:06:56Z</cp:lastPrinted>
  <dcterms:created xsi:type="dcterms:W3CDTF">2008-04-07T07:00:19Z</dcterms:created>
  <dcterms:modified xsi:type="dcterms:W3CDTF">2019-03-19T00:46:56Z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