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70" yWindow="65371" windowWidth="12120" windowHeight="8130" tabRatio="610" activeTab="0"/>
  </bookViews>
  <sheets>
    <sheet name="第100章" sheetId="1" r:id="rId1"/>
    <sheet name="第200章" sheetId="2" r:id="rId2"/>
    <sheet name="第300章 " sheetId="3" r:id="rId3"/>
    <sheet name="汇总表" sheetId="4" r:id="rId4"/>
  </sheets>
  <definedNames>
    <definedName name="_xlnm.Print_Titles" localSheetId="1">'第200章'!$1:$4</definedName>
    <definedName name="_xlnm.Print_Titles" localSheetId="2">'第300章 '!$1:$4</definedName>
  </definedNames>
  <calcPr fullCalcOnLoad="1"/>
</workbook>
</file>

<file path=xl/sharedStrings.xml><?xml version="1.0" encoding="utf-8"?>
<sst xmlns="http://schemas.openxmlformats.org/spreadsheetml/2006/main" count="188" uniqueCount="111">
  <si>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</si>
  <si>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</si>
  <si>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</si>
  <si>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</si>
  <si>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</si>
  <si>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</si>
  <si>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</si>
  <si>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</si>
  <si>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</si>
  <si>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</si>
  <si>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</si>
  <si>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</si>
  <si>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</si>
  <si>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</si>
  <si>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</si>
  <si>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</si>
  <si>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</si>
  <si>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</si>
  <si>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</si>
  <si>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</si>
  <si>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金额（元）</t>
  </si>
  <si>
    <t>清单  第100章 合计   人民币</t>
  </si>
  <si>
    <t>第100章至第700章清单合计</t>
  </si>
  <si>
    <t>已包含在清单合计中材料、工程设备、专业工程暂估价合计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</si>
  <si>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</si>
  <si>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</si>
  <si>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</si>
  <si>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</si>
  <si>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</si>
  <si>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</si>
  <si>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</si>
  <si>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</si>
  <si>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>清单合计减去材料、工程设备、专业工程暂估价、安全生产费（非竞争性部分）合计(8-9-10=11)（评标价）</t>
  </si>
  <si>
    <t>投标价（8+12=13）</t>
  </si>
  <si>
    <t>-a</t>
  </si>
  <si>
    <t>m2</t>
  </si>
  <si>
    <t>清单  第200章 合计   人民币</t>
  </si>
  <si>
    <t>清单  第300章 合计   人民币</t>
  </si>
  <si>
    <t>已包含在清单合计中的安全生产费(非竞争性部分)</t>
  </si>
  <si>
    <t>103-1</t>
  </si>
  <si>
    <t>清单     第100章   总则</t>
  </si>
  <si>
    <t>清单     第200章  路 基</t>
  </si>
  <si>
    <t>清单     第300章  路面</t>
  </si>
  <si>
    <t>施工环保费</t>
  </si>
  <si>
    <t>m3</t>
  </si>
  <si>
    <t>m</t>
  </si>
  <si>
    <t>-b</t>
  </si>
  <si>
    <t>305-1</t>
  </si>
  <si>
    <t>308-1</t>
  </si>
  <si>
    <t>313-5</t>
  </si>
  <si>
    <t>202-4</t>
  </si>
  <si>
    <t>309-2</t>
  </si>
  <si>
    <t>中粒式沥青混凝土</t>
  </si>
  <si>
    <t>混凝土预制块路缘石</t>
  </si>
  <si>
    <t>-c</t>
  </si>
  <si>
    <t>202-5</t>
  </si>
  <si>
    <t>旧路面沥青混合料回收</t>
  </si>
  <si>
    <t>t</t>
  </si>
  <si>
    <t/>
  </si>
  <si>
    <t xml:space="preserve">竣工文件 </t>
  </si>
  <si>
    <t>102-3</t>
  </si>
  <si>
    <t>103-2</t>
  </si>
  <si>
    <t>临时占地</t>
  </si>
  <si>
    <t>103-3</t>
  </si>
  <si>
    <t>临时供电设施</t>
  </si>
  <si>
    <t>103-4</t>
  </si>
  <si>
    <t>电信设施的提供、维修与拆除</t>
  </si>
  <si>
    <t>103-5</t>
  </si>
  <si>
    <t>供水与排污设施</t>
  </si>
  <si>
    <t>临时道路修建、养护与拆除（包括原道路的养护费和水利部门等配合协调费及交通导改)</t>
  </si>
  <si>
    <t>202-3</t>
  </si>
  <si>
    <t>拆除结构物</t>
  </si>
  <si>
    <t>铣刨旧路</t>
  </si>
  <si>
    <t>石灰粉煤灰稳定碎石底基层及基层</t>
  </si>
  <si>
    <t>透层</t>
  </si>
  <si>
    <t>ZAC-16C 5cm</t>
  </si>
  <si>
    <t>铣刨旧路基层 18cm</t>
  </si>
  <si>
    <t>308-2</t>
  </si>
  <si>
    <t>粘层</t>
  </si>
  <si>
    <t>313-3</t>
  </si>
  <si>
    <t>现浇混凝土加固土路肩</t>
  </si>
  <si>
    <t>C25砼路肩 厚20cm</t>
  </si>
  <si>
    <t>313-6</t>
  </si>
  <si>
    <t>314-6</t>
  </si>
  <si>
    <t>排水工程</t>
  </si>
  <si>
    <t>拆除原有路缘石</t>
  </si>
  <si>
    <t>拆除硬化路肩</t>
  </si>
  <si>
    <t xml:space="preserve">铣刨旧路面层  5cm </t>
  </si>
  <si>
    <t>使用8年以下</t>
  </si>
  <si>
    <t>208-8</t>
  </si>
  <si>
    <t>边坡整修</t>
  </si>
  <si>
    <t>二灰碎石 厚18cm</t>
  </si>
  <si>
    <t>改性乳化沥青透层(1.0L/m2)</t>
  </si>
  <si>
    <t>桥面橡胶沥青防水粘结层</t>
  </si>
  <si>
    <t>308-3</t>
  </si>
  <si>
    <t>旧路基层灌缝</t>
  </si>
  <si>
    <t>310-2</t>
  </si>
  <si>
    <t>封层</t>
  </si>
  <si>
    <t>改性乳化沥青下封层（1kg/m2） 1cm</t>
  </si>
  <si>
    <t>312-1</t>
  </si>
  <si>
    <t>水泥混凝土面板</t>
  </si>
  <si>
    <t>C30混凝土路口、门口修复 厚20cm</t>
  </si>
  <si>
    <t>10*20*49.5cm立缘石</t>
  </si>
  <si>
    <t>人行步道整修</t>
  </si>
  <si>
    <t>原有边沟整修</t>
  </si>
  <si>
    <t>新建盖板边沟</t>
  </si>
  <si>
    <t>新建边沟盖板</t>
  </si>
  <si>
    <t>按上项（11）金额的5%作为不可预见因素的暂定金额</t>
  </si>
  <si>
    <t xml:space="preserve">  货币单位：人民币元</t>
  </si>
  <si>
    <t xml:space="preserve"> 货币单位：人民币元</t>
  </si>
  <si>
    <t>房山区周胜路（K0+000-K5+588）大修工程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</si>
</sst>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  <numFmt numFmtId="192" formatCode="#0.000"/>
    <numFmt numFmtId="193" formatCode="#0.00"/>
    <numFmt numFmtId="194" formatCode="#0.0"/>
    <numFmt numFmtId="195" formatCode="0.0000_ "/>
    <numFmt numFmtId="196" formatCode="0.000_ "/>
    <numFmt numFmtId="197" formatCode="0.00000_ "/>
    <numFmt numFmtId="198" formatCode="0.00_);[Red]\(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00"/>
    <numFmt numFmtId="204" formatCode="0.0000"/>
    <numFmt numFmtId="205" formatCode="#0"/>
  </numFmts>
  <fonts count="5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16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u val="single"/>
      <sz val="12"/>
      <name val="Calibri"/>
      <family val="0"/>
    </font>
    <font>
      <u val="single"/>
      <sz val="12"/>
      <name val="Cambria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21" borderId="8" applyNumberFormat="0" applyAlignment="0" applyProtection="0"/>
    <xf numFmtId="0" fontId="46" fillId="24" borderId="5" applyNumberFormat="0" applyAlignment="0" applyProtection="0"/>
    <xf numFmtId="0" fontId="5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9" applyNumberFormat="0" applyFont="0" applyAlignment="0" applyProtection="0"/>
  </cellStyleXfs>
  <cellXfs count="72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184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7" fillId="0" borderId="1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47" fillId="0" borderId="0" xfId="0" applyFont="1" applyAlignment="1">
      <alignment vertical="center"/>
    </xf>
    <xf numFmtId="49" fontId="47" fillId="0" borderId="0" xfId="0" applyNumberFormat="1" applyFont="1" applyFill="1" applyBorder="1" applyAlignment="1">
      <alignment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 shrinkToFit="1"/>
    </xf>
    <xf numFmtId="49" fontId="47" fillId="0" borderId="0" xfId="0" applyNumberFormat="1" applyFont="1" applyFill="1" applyAlignment="1">
      <alignment vertical="center"/>
    </xf>
    <xf numFmtId="0" fontId="47" fillId="0" borderId="0" xfId="0" applyNumberFormat="1" applyFont="1" applyAlignment="1">
      <alignment horizontal="center" vertical="center" shrinkToFit="1"/>
    </xf>
    <xf numFmtId="0" fontId="47" fillId="0" borderId="0" xfId="0" applyFont="1" applyAlignment="1">
      <alignment vertical="center" shrinkToFi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185" fontId="5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7" fillId="0" borderId="0" xfId="0" applyFont="1" applyFill="1" applyAlignment="1">
      <alignment vertical="center"/>
    </xf>
    <xf numFmtId="184" fontId="49" fillId="0" borderId="10" xfId="0" applyNumberFormat="1" applyFont="1" applyFill="1" applyBorder="1" applyAlignment="1">
      <alignment horizontal="center" vertical="center" shrinkToFi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184" fontId="50" fillId="0" borderId="10" xfId="0" applyNumberFormat="1" applyFont="1" applyFill="1" applyBorder="1" applyAlignment="1">
      <alignment horizontal="center" vertical="center" shrinkToFit="1"/>
    </xf>
    <xf numFmtId="185" fontId="50" fillId="0" borderId="10" xfId="0" applyNumberFormat="1" applyFont="1" applyFill="1" applyBorder="1" applyAlignment="1" applyProtection="1">
      <alignment horizontal="center" vertical="center" shrinkToFit="1"/>
      <protection hidden="1"/>
    </xf>
    <xf numFmtId="185" fontId="9" fillId="0" borderId="10" xfId="0" applyNumberFormat="1" applyFont="1" applyBorder="1" applyAlignment="1" applyProtection="1">
      <alignment horizontal="center" vertical="center" shrinkToFit="1"/>
      <protection hidden="1"/>
    </xf>
    <xf numFmtId="0" fontId="11" fillId="32" borderId="12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left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right" vertical="center" wrapText="1"/>
    </xf>
    <xf numFmtId="198" fontId="11" fillId="32" borderId="1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right" vertical="center" wrapText="1"/>
    </xf>
    <xf numFmtId="184" fontId="11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185" fontId="51" fillId="0" borderId="10" xfId="0" applyNumberFormat="1" applyFont="1" applyFill="1" applyBorder="1" applyAlignment="1" applyProtection="1">
      <alignment horizontal="center" vertical="center"/>
      <protection hidden="1"/>
    </xf>
    <xf numFmtId="185" fontId="52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right" vertical="center"/>
    </xf>
    <xf numFmtId="185" fontId="5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53" fillId="0" borderId="0" xfId="0" applyFont="1" applyFill="1" applyAlignment="1">
      <alignment horizontal="center" vertical="center"/>
    </xf>
    <xf numFmtId="0" fontId="50" fillId="0" borderId="0" xfId="0" applyFont="1" applyFill="1" applyBorder="1" applyAlignment="1" applyProtection="1">
      <alignment horizontal="left" vertical="center" wrapText="1"/>
      <protection hidden="1"/>
    </xf>
    <xf numFmtId="0" fontId="47" fillId="0" borderId="0" xfId="0" applyFont="1" applyFill="1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184" fontId="49" fillId="0" borderId="10" xfId="0" applyNumberFormat="1" applyFont="1" applyFill="1" applyBorder="1" applyAlignment="1" applyProtection="1">
      <alignment horizontal="center" vertical="center" shrinkToFi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E7" sqref="E7"/>
    </sheetView>
  </sheetViews>
  <sheetFormatPr defaultColWidth="9.00390625" defaultRowHeight="14.25"/>
  <cols>
    <col min="1" max="1" width="9.50390625" style="2" customWidth="1"/>
    <col min="2" max="2" width="28.25390625" style="2" customWidth="1"/>
    <col min="3" max="3" width="9.00390625" style="2" customWidth="1"/>
    <col min="4" max="4" width="11.25390625" style="2" customWidth="1"/>
    <col min="5" max="5" width="10.625" style="2" customWidth="1"/>
    <col min="6" max="6" width="11.75390625" style="2" customWidth="1"/>
    <col min="7" max="16384" width="9.00390625" style="2" customWidth="1"/>
  </cols>
  <sheetData>
    <row r="1" spans="1:6" ht="39.75" customHeight="1">
      <c r="A1" s="49" t="s">
        <v>0</v>
      </c>
      <c r="B1" s="49"/>
      <c r="C1" s="49"/>
      <c r="D1" s="49"/>
      <c r="E1" s="49"/>
      <c r="F1" s="49"/>
    </row>
    <row r="2" spans="1:5" ht="33" customHeight="1">
      <c r="A2" s="2" t="s">
        <v>18</v>
      </c>
      <c r="B2" s="50" t="s">
        <v>110</v>
      </c>
      <c r="C2" s="51"/>
      <c r="D2" s="51"/>
      <c r="E2" s="2" t="s">
        <v>5</v>
      </c>
    </row>
    <row r="3" spans="1:6" s="28" customFormat="1" ht="30.75" customHeight="1">
      <c r="A3" s="52" t="s">
        <v>40</v>
      </c>
      <c r="B3" s="52"/>
      <c r="C3" s="52"/>
      <c r="D3" s="52"/>
      <c r="E3" s="52"/>
      <c r="F3" s="52"/>
    </row>
    <row r="4" spans="1:6" ht="33" customHeight="1">
      <c r="A4" s="4" t="s">
        <v>24</v>
      </c>
      <c r="B4" s="4" t="s">
        <v>25</v>
      </c>
      <c r="C4" s="4" t="s">
        <v>1</v>
      </c>
      <c r="D4" s="4" t="s">
        <v>2</v>
      </c>
      <c r="E4" s="4" t="s">
        <v>3</v>
      </c>
      <c r="F4" s="4" t="s">
        <v>4</v>
      </c>
    </row>
    <row r="5" spans="1:6" s="29" customFormat="1" ht="36.75" customHeight="1">
      <c r="A5" s="33" t="s">
        <v>26</v>
      </c>
      <c r="B5" s="34" t="s">
        <v>59</v>
      </c>
      <c r="C5" s="33" t="s">
        <v>27</v>
      </c>
      <c r="D5" s="26">
        <v>1</v>
      </c>
      <c r="E5" s="32"/>
      <c r="F5" s="36">
        <f>ROUND(D5*E5,0)</f>
        <v>0</v>
      </c>
    </row>
    <row r="6" spans="1:6" s="31" customFormat="1" ht="36.75" customHeight="1">
      <c r="A6" s="33" t="s">
        <v>31</v>
      </c>
      <c r="B6" s="34" t="s">
        <v>43</v>
      </c>
      <c r="C6" s="33" t="s">
        <v>27</v>
      </c>
      <c r="D6" s="26">
        <v>1</v>
      </c>
      <c r="E6" s="71"/>
      <c r="F6" s="36">
        <f aca="true" t="shared" si="0" ref="F6:F13">ROUND(D6*E6,0)</f>
        <v>0</v>
      </c>
    </row>
    <row r="7" spans="1:6" s="31" customFormat="1" ht="36.75" customHeight="1">
      <c r="A7" s="33" t="s">
        <v>60</v>
      </c>
      <c r="B7" s="34" t="s">
        <v>28</v>
      </c>
      <c r="C7" s="33" t="s">
        <v>27</v>
      </c>
      <c r="D7" s="26">
        <v>1</v>
      </c>
      <c r="E7" s="71"/>
      <c r="F7" s="36">
        <f t="shared" si="0"/>
        <v>0</v>
      </c>
    </row>
    <row r="8" spans="1:6" s="31" customFormat="1" ht="41.25" customHeight="1">
      <c r="A8" s="33" t="s">
        <v>39</v>
      </c>
      <c r="B8" s="34" t="s">
        <v>69</v>
      </c>
      <c r="C8" s="33" t="s">
        <v>27</v>
      </c>
      <c r="D8" s="26">
        <v>1</v>
      </c>
      <c r="E8" s="71"/>
      <c r="F8" s="36">
        <f t="shared" si="0"/>
        <v>0</v>
      </c>
    </row>
    <row r="9" spans="1:6" s="31" customFormat="1" ht="36.75" customHeight="1">
      <c r="A9" s="33" t="s">
        <v>61</v>
      </c>
      <c r="B9" s="34" t="s">
        <v>62</v>
      </c>
      <c r="C9" s="33" t="s">
        <v>27</v>
      </c>
      <c r="D9" s="26">
        <v>1</v>
      </c>
      <c r="E9" s="71"/>
      <c r="F9" s="36">
        <f t="shared" si="0"/>
        <v>0</v>
      </c>
    </row>
    <row r="10" spans="1:6" s="29" customFormat="1" ht="36.75" customHeight="1">
      <c r="A10" s="33" t="s">
        <v>63</v>
      </c>
      <c r="B10" s="34" t="s">
        <v>64</v>
      </c>
      <c r="C10" s="33" t="s">
        <v>27</v>
      </c>
      <c r="D10" s="26">
        <v>1</v>
      </c>
      <c r="E10" s="71"/>
      <c r="F10" s="36">
        <f t="shared" si="0"/>
        <v>0</v>
      </c>
    </row>
    <row r="11" spans="1:6" s="29" customFormat="1" ht="36.75" customHeight="1">
      <c r="A11" s="33" t="s">
        <v>65</v>
      </c>
      <c r="B11" s="34" t="s">
        <v>66</v>
      </c>
      <c r="C11" s="33" t="s">
        <v>27</v>
      </c>
      <c r="D11" s="26">
        <v>1</v>
      </c>
      <c r="E11" s="71"/>
      <c r="F11" s="36">
        <f t="shared" si="0"/>
        <v>0</v>
      </c>
    </row>
    <row r="12" spans="1:6" s="29" customFormat="1" ht="36.75" customHeight="1">
      <c r="A12" s="33" t="s">
        <v>67</v>
      </c>
      <c r="B12" s="34" t="s">
        <v>68</v>
      </c>
      <c r="C12" s="33" t="s">
        <v>27</v>
      </c>
      <c r="D12" s="26">
        <v>1</v>
      </c>
      <c r="E12" s="71"/>
      <c r="F12" s="36">
        <f t="shared" si="0"/>
        <v>0</v>
      </c>
    </row>
    <row r="13" spans="1:6" s="29" customFormat="1" ht="36.75" customHeight="1">
      <c r="A13" s="33" t="s">
        <v>29</v>
      </c>
      <c r="B13" s="34" t="s">
        <v>30</v>
      </c>
      <c r="C13" s="33" t="s">
        <v>27</v>
      </c>
      <c r="D13" s="26">
        <v>1</v>
      </c>
      <c r="E13" s="71"/>
      <c r="F13" s="36">
        <f t="shared" si="0"/>
        <v>0</v>
      </c>
    </row>
    <row r="14" spans="1:14" ht="45.75" customHeight="1">
      <c r="A14" s="53" t="s">
        <v>21</v>
      </c>
      <c r="B14" s="53"/>
      <c r="C14" s="53"/>
      <c r="D14" s="54">
        <f>ROUND(SUM(F5:F13),0)</f>
        <v>0</v>
      </c>
      <c r="E14" s="54"/>
      <c r="F14" s="27" t="s">
        <v>19</v>
      </c>
      <c r="G14" s="11"/>
      <c r="H14" s="11"/>
      <c r="I14" s="11"/>
      <c r="J14" s="11"/>
      <c r="K14" s="11"/>
      <c r="L14" s="11"/>
      <c r="M14" s="11"/>
      <c r="N14" s="11"/>
    </row>
    <row r="15" ht="32.25" customHeight="1"/>
    <row r="16" ht="25.5" customHeight="1">
      <c r="A16" s="12"/>
    </row>
  </sheetData>
  <sheetProtection password="E3F6" sheet="1"/>
  <protectedRanges>
    <protectedRange sqref="E5:E13" name="区域1"/>
  </protectedRanges>
  <mergeCells count="5">
    <mergeCell ref="A1:F1"/>
    <mergeCell ref="B2:D2"/>
    <mergeCell ref="A3:F3"/>
    <mergeCell ref="A14:C14"/>
    <mergeCell ref="D14:E14"/>
  </mergeCells>
  <printOptions horizontalCentered="1"/>
  <pageMargins left="0.7480314960629921" right="0.7480314960629921" top="0.7480314960629921" bottom="1.3385826771653544" header="0.31496062992125984" footer="1.062992125984252"/>
  <pageSetup horizontalDpi="600" verticalDpi="600" orientation="portrait" paperSize="9" r:id="rId1"/>
  <headerFooter>
    <oddFooter xml:space="preserve">&amp;L投标书签署人签字：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5">
      <selection activeCell="I11" sqref="I11"/>
    </sheetView>
  </sheetViews>
  <sheetFormatPr defaultColWidth="9.00390625" defaultRowHeight="14.25"/>
  <cols>
    <col min="1" max="1" width="10.00390625" style="2" customWidth="1"/>
    <col min="2" max="2" width="29.25390625" style="13" customWidth="1"/>
    <col min="3" max="3" width="9.50390625" style="2" customWidth="1"/>
    <col min="4" max="4" width="9.875" style="14" customWidth="1"/>
    <col min="5" max="5" width="9.375" style="15" customWidth="1"/>
    <col min="6" max="6" width="12.125" style="15" customWidth="1"/>
    <col min="7" max="8" width="9.00390625" style="2" customWidth="1"/>
    <col min="9" max="9" width="18.375" style="2" bestFit="1" customWidth="1"/>
    <col min="10" max="16384" width="9.00390625" style="2" customWidth="1"/>
  </cols>
  <sheetData>
    <row r="1" spans="1:6" ht="39.75" customHeight="1">
      <c r="A1" s="49" t="s">
        <v>0</v>
      </c>
      <c r="B1" s="49"/>
      <c r="C1" s="49"/>
      <c r="D1" s="49"/>
      <c r="E1" s="49"/>
      <c r="F1" s="49"/>
    </row>
    <row r="2" spans="1:6" ht="33.75" customHeight="1">
      <c r="A2" s="3" t="s">
        <v>18</v>
      </c>
      <c r="B2" s="56" t="str">
        <f>'第100章'!B2</f>
        <v>房山区周胜路（K0+000-K5+588）大修工程</v>
      </c>
      <c r="C2" s="56"/>
      <c r="D2" s="56"/>
      <c r="E2" s="57" t="s">
        <v>6</v>
      </c>
      <c r="F2" s="57"/>
    </row>
    <row r="3" spans="1:6" ht="33.75" customHeight="1">
      <c r="A3" s="52" t="s">
        <v>41</v>
      </c>
      <c r="B3" s="52"/>
      <c r="C3" s="52"/>
      <c r="D3" s="52"/>
      <c r="E3" s="52"/>
      <c r="F3" s="52"/>
    </row>
    <row r="4" spans="1:6" ht="30.75" customHeight="1">
      <c r="A4" s="4" t="s">
        <v>24</v>
      </c>
      <c r="B4" s="4" t="s">
        <v>25</v>
      </c>
      <c r="C4" s="4" t="s">
        <v>1</v>
      </c>
      <c r="D4" s="5" t="s">
        <v>2</v>
      </c>
      <c r="E4" s="6" t="s">
        <v>3</v>
      </c>
      <c r="F4" s="6" t="s">
        <v>4</v>
      </c>
    </row>
    <row r="5" spans="1:6" ht="27.75" customHeight="1">
      <c r="A5" s="38" t="s">
        <v>70</v>
      </c>
      <c r="B5" s="39" t="s">
        <v>71</v>
      </c>
      <c r="C5" s="40" t="s">
        <v>58</v>
      </c>
      <c r="D5" s="41" t="s">
        <v>58</v>
      </c>
      <c r="E5" s="9"/>
      <c r="F5" s="30"/>
    </row>
    <row r="6" spans="1:6" ht="27.75" customHeight="1">
      <c r="A6" s="38" t="s">
        <v>34</v>
      </c>
      <c r="B6" s="39" t="s">
        <v>85</v>
      </c>
      <c r="C6" s="40" t="s">
        <v>45</v>
      </c>
      <c r="D6" s="42">
        <v>11283.3</v>
      </c>
      <c r="E6" s="9"/>
      <c r="F6" s="30">
        <f aca="true" t="shared" si="0" ref="F6:F13">ROUND(D6*E6,0)</f>
        <v>0</v>
      </c>
    </row>
    <row r="7" spans="1:6" ht="27.75" customHeight="1">
      <c r="A7" s="38" t="s">
        <v>46</v>
      </c>
      <c r="B7" s="39" t="s">
        <v>86</v>
      </c>
      <c r="C7" s="40" t="s">
        <v>35</v>
      </c>
      <c r="D7" s="42">
        <v>11222</v>
      </c>
      <c r="E7" s="9"/>
      <c r="F7" s="36">
        <f t="shared" si="0"/>
        <v>0</v>
      </c>
    </row>
    <row r="8" spans="1:6" ht="27.75" customHeight="1">
      <c r="A8" s="38" t="s">
        <v>50</v>
      </c>
      <c r="B8" s="39" t="s">
        <v>72</v>
      </c>
      <c r="C8" s="40" t="s">
        <v>58</v>
      </c>
      <c r="D8" s="42" t="s">
        <v>58</v>
      </c>
      <c r="E8" s="9"/>
      <c r="F8" s="36"/>
    </row>
    <row r="9" spans="1:6" ht="27.75" customHeight="1">
      <c r="A9" s="38" t="s">
        <v>34</v>
      </c>
      <c r="B9" s="39" t="s">
        <v>87</v>
      </c>
      <c r="C9" s="40" t="s">
        <v>35</v>
      </c>
      <c r="D9" s="42">
        <v>46769.2</v>
      </c>
      <c r="E9" s="9"/>
      <c r="F9" s="36">
        <f t="shared" si="0"/>
        <v>0</v>
      </c>
    </row>
    <row r="10" spans="1:6" ht="27.75" customHeight="1">
      <c r="A10" s="38" t="s">
        <v>46</v>
      </c>
      <c r="B10" s="39" t="s">
        <v>76</v>
      </c>
      <c r="C10" s="40" t="s">
        <v>35</v>
      </c>
      <c r="D10" s="42">
        <v>35442.4</v>
      </c>
      <c r="E10" s="9"/>
      <c r="F10" s="36">
        <f t="shared" si="0"/>
        <v>0</v>
      </c>
    </row>
    <row r="11" spans="1:6" ht="27.75" customHeight="1">
      <c r="A11" s="38" t="s">
        <v>55</v>
      </c>
      <c r="B11" s="39" t="s">
        <v>56</v>
      </c>
      <c r="C11" s="40" t="s">
        <v>58</v>
      </c>
      <c r="D11" s="42" t="s">
        <v>58</v>
      </c>
      <c r="E11" s="9"/>
      <c r="F11" s="36"/>
    </row>
    <row r="12" spans="1:6" ht="27.75" customHeight="1">
      <c r="A12" s="38" t="s">
        <v>34</v>
      </c>
      <c r="B12" s="39" t="s">
        <v>88</v>
      </c>
      <c r="C12" s="40" t="s">
        <v>57</v>
      </c>
      <c r="D12" s="42">
        <v>4576.5</v>
      </c>
      <c r="E12" s="9"/>
      <c r="F12" s="36">
        <f t="shared" si="0"/>
        <v>0</v>
      </c>
    </row>
    <row r="13" spans="1:6" ht="27.75" customHeight="1">
      <c r="A13" s="38" t="s">
        <v>89</v>
      </c>
      <c r="B13" s="39" t="s">
        <v>90</v>
      </c>
      <c r="C13" s="40" t="s">
        <v>44</v>
      </c>
      <c r="D13" s="42">
        <v>271</v>
      </c>
      <c r="E13" s="9"/>
      <c r="F13" s="36">
        <f t="shared" si="0"/>
        <v>0</v>
      </c>
    </row>
    <row r="14" spans="1:6" ht="33.75" customHeight="1">
      <c r="A14" s="53" t="s">
        <v>36</v>
      </c>
      <c r="B14" s="53"/>
      <c r="C14" s="53"/>
      <c r="D14" s="55">
        <f>ROUND(SUM(F5:F13),0)</f>
        <v>0</v>
      </c>
      <c r="E14" s="55"/>
      <c r="F14" s="8" t="s">
        <v>19</v>
      </c>
    </row>
  </sheetData>
  <sheetProtection password="E3F6" sheet="1"/>
  <protectedRanges>
    <protectedRange sqref="E6:E7 E9:E10 E12:E13" name="区域1"/>
  </protectedRanges>
  <mergeCells count="6">
    <mergeCell ref="A14:C14"/>
    <mergeCell ref="D14:E14"/>
    <mergeCell ref="A1:F1"/>
    <mergeCell ref="B2:D2"/>
    <mergeCell ref="E2:F2"/>
    <mergeCell ref="A3:F3"/>
  </mergeCells>
  <printOptions horizontalCentered="1"/>
  <pageMargins left="0.7480314960629921" right="0.7480314960629921" top="0.7874015748031497" bottom="1.4583333333333333" header="0.5118110236220472" footer="1.2083333333333333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9">
      <selection activeCell="H26" sqref="H26"/>
    </sheetView>
  </sheetViews>
  <sheetFormatPr defaultColWidth="9.00390625" defaultRowHeight="14.25"/>
  <cols>
    <col min="1" max="1" width="11.00390625" style="23" customWidth="1"/>
    <col min="2" max="2" width="28.375" style="16" customWidth="1"/>
    <col min="3" max="3" width="8.50390625" style="16" customWidth="1"/>
    <col min="4" max="4" width="11.625" style="24" bestFit="1" customWidth="1"/>
    <col min="5" max="5" width="9.375" style="25" customWidth="1"/>
    <col min="6" max="6" width="12.125" style="25" customWidth="1"/>
    <col min="7" max="7" width="9.00390625" style="16" customWidth="1"/>
    <col min="8" max="8" width="14.625" style="16" customWidth="1"/>
    <col min="9" max="9" width="13.875" style="16" bestFit="1" customWidth="1"/>
    <col min="10" max="16384" width="9.00390625" style="16" customWidth="1"/>
  </cols>
  <sheetData>
    <row r="1" spans="1:6" ht="39.75" customHeight="1">
      <c r="A1" s="60" t="s">
        <v>0</v>
      </c>
      <c r="B1" s="60"/>
      <c r="C1" s="60"/>
      <c r="D1" s="60"/>
      <c r="E1" s="60"/>
      <c r="F1" s="60"/>
    </row>
    <row r="2" spans="1:6" ht="24.75" customHeight="1">
      <c r="A2" s="17" t="s">
        <v>18</v>
      </c>
      <c r="B2" s="61" t="str">
        <f>'第100章'!B2</f>
        <v>房山区周胜路（K0+000-K5+588）大修工程</v>
      </c>
      <c r="C2" s="61"/>
      <c r="D2" s="61"/>
      <c r="E2" s="62" t="s">
        <v>108</v>
      </c>
      <c r="F2" s="62"/>
    </row>
    <row r="3" spans="1:6" ht="30" customHeight="1">
      <c r="A3" s="63" t="s">
        <v>42</v>
      </c>
      <c r="B3" s="63"/>
      <c r="C3" s="63"/>
      <c r="D3" s="63"/>
      <c r="E3" s="63"/>
      <c r="F3" s="63"/>
    </row>
    <row r="4" spans="1:6" ht="28.5" customHeight="1">
      <c r="A4" s="18" t="s">
        <v>24</v>
      </c>
      <c r="B4" s="19" t="s">
        <v>25</v>
      </c>
      <c r="C4" s="19" t="s">
        <v>1</v>
      </c>
      <c r="D4" s="20" t="s">
        <v>2</v>
      </c>
      <c r="E4" s="21" t="s">
        <v>3</v>
      </c>
      <c r="F4" s="21" t="s">
        <v>4</v>
      </c>
    </row>
    <row r="5" spans="1:6" ht="30" customHeight="1">
      <c r="A5" s="45" t="s">
        <v>47</v>
      </c>
      <c r="B5" s="46" t="s">
        <v>73</v>
      </c>
      <c r="C5" s="45" t="s">
        <v>58</v>
      </c>
      <c r="D5" s="47" t="s">
        <v>58</v>
      </c>
      <c r="E5" s="35"/>
      <c r="F5" s="36"/>
    </row>
    <row r="6" spans="1:6" ht="30" customHeight="1">
      <c r="A6" s="45" t="s">
        <v>34</v>
      </c>
      <c r="B6" s="46" t="s">
        <v>91</v>
      </c>
      <c r="C6" s="45" t="s">
        <v>35</v>
      </c>
      <c r="D6" s="48">
        <v>35442.4</v>
      </c>
      <c r="E6" s="35"/>
      <c r="F6" s="36">
        <f aca="true" t="shared" si="0" ref="F6:F26">ROUND(D6*E6,0)</f>
        <v>0</v>
      </c>
    </row>
    <row r="7" spans="1:6" ht="30" customHeight="1">
      <c r="A7" s="45" t="s">
        <v>48</v>
      </c>
      <c r="B7" s="46" t="s">
        <v>74</v>
      </c>
      <c r="C7" s="45" t="s">
        <v>58</v>
      </c>
      <c r="D7" s="48" t="s">
        <v>58</v>
      </c>
      <c r="E7" s="35"/>
      <c r="F7" s="36"/>
    </row>
    <row r="8" spans="1:6" ht="30" customHeight="1">
      <c r="A8" s="45" t="s">
        <v>34</v>
      </c>
      <c r="B8" s="46" t="s">
        <v>92</v>
      </c>
      <c r="C8" s="45" t="s">
        <v>35</v>
      </c>
      <c r="D8" s="48">
        <v>45281.2</v>
      </c>
      <c r="E8" s="35"/>
      <c r="F8" s="36">
        <f t="shared" si="0"/>
        <v>0</v>
      </c>
    </row>
    <row r="9" spans="1:6" ht="30" customHeight="1">
      <c r="A9" s="45" t="s">
        <v>77</v>
      </c>
      <c r="B9" s="46" t="s">
        <v>78</v>
      </c>
      <c r="C9" s="45" t="s">
        <v>58</v>
      </c>
      <c r="D9" s="48" t="s">
        <v>58</v>
      </c>
      <c r="E9" s="35"/>
      <c r="F9" s="36"/>
    </row>
    <row r="10" spans="1:6" ht="30" customHeight="1">
      <c r="A10" s="45" t="s">
        <v>34</v>
      </c>
      <c r="B10" s="46" t="s">
        <v>93</v>
      </c>
      <c r="C10" s="45" t="s">
        <v>35</v>
      </c>
      <c r="D10" s="48">
        <v>1488</v>
      </c>
      <c r="E10" s="35"/>
      <c r="F10" s="36">
        <f t="shared" si="0"/>
        <v>0</v>
      </c>
    </row>
    <row r="11" spans="1:6" ht="30" customHeight="1">
      <c r="A11" s="45" t="s">
        <v>94</v>
      </c>
      <c r="B11" s="46" t="s">
        <v>95</v>
      </c>
      <c r="C11" s="45" t="s">
        <v>45</v>
      </c>
      <c r="D11" s="48">
        <v>6733.2</v>
      </c>
      <c r="E11" s="35"/>
      <c r="F11" s="36">
        <f t="shared" si="0"/>
        <v>0</v>
      </c>
    </row>
    <row r="12" spans="1:6" ht="30" customHeight="1">
      <c r="A12" s="45" t="s">
        <v>51</v>
      </c>
      <c r="B12" s="46" t="s">
        <v>52</v>
      </c>
      <c r="C12" s="45" t="s">
        <v>58</v>
      </c>
      <c r="D12" s="48" t="s">
        <v>58</v>
      </c>
      <c r="E12" s="35"/>
      <c r="F12" s="36"/>
    </row>
    <row r="13" spans="1:6" ht="30" customHeight="1">
      <c r="A13" s="45" t="s">
        <v>34</v>
      </c>
      <c r="B13" s="46" t="s">
        <v>75</v>
      </c>
      <c r="C13" s="45" t="s">
        <v>35</v>
      </c>
      <c r="D13" s="48">
        <v>46769.2</v>
      </c>
      <c r="E13" s="35"/>
      <c r="F13" s="36">
        <f t="shared" si="0"/>
        <v>0</v>
      </c>
    </row>
    <row r="14" spans="1:6" ht="30" customHeight="1">
      <c r="A14" s="45" t="s">
        <v>96</v>
      </c>
      <c r="B14" s="46" t="s">
        <v>97</v>
      </c>
      <c r="C14" s="45" t="s">
        <v>58</v>
      </c>
      <c r="D14" s="48" t="s">
        <v>58</v>
      </c>
      <c r="E14" s="35"/>
      <c r="F14" s="36"/>
    </row>
    <row r="15" spans="1:6" ht="30" customHeight="1">
      <c r="A15" s="45" t="s">
        <v>34</v>
      </c>
      <c r="B15" s="46" t="s">
        <v>98</v>
      </c>
      <c r="C15" s="45" t="s">
        <v>35</v>
      </c>
      <c r="D15" s="48">
        <v>45281.2</v>
      </c>
      <c r="E15" s="35"/>
      <c r="F15" s="36">
        <f t="shared" si="0"/>
        <v>0</v>
      </c>
    </row>
    <row r="16" spans="1:6" ht="30" customHeight="1">
      <c r="A16" s="45" t="s">
        <v>99</v>
      </c>
      <c r="B16" s="46" t="s">
        <v>100</v>
      </c>
      <c r="C16" s="45" t="s">
        <v>58</v>
      </c>
      <c r="D16" s="48" t="s">
        <v>58</v>
      </c>
      <c r="E16" s="35"/>
      <c r="F16" s="36"/>
    </row>
    <row r="17" spans="1:6" ht="30" customHeight="1">
      <c r="A17" s="45" t="s">
        <v>34</v>
      </c>
      <c r="B17" s="46" t="s">
        <v>101</v>
      </c>
      <c r="C17" s="45" t="s">
        <v>35</v>
      </c>
      <c r="D17" s="48">
        <v>5611</v>
      </c>
      <c r="E17" s="35"/>
      <c r="F17" s="36">
        <f t="shared" si="0"/>
        <v>0</v>
      </c>
    </row>
    <row r="18" spans="1:6" ht="30" customHeight="1">
      <c r="A18" s="45" t="s">
        <v>79</v>
      </c>
      <c r="B18" s="46" t="s">
        <v>80</v>
      </c>
      <c r="C18" s="45" t="s">
        <v>58</v>
      </c>
      <c r="D18" s="48" t="s">
        <v>58</v>
      </c>
      <c r="E18" s="35"/>
      <c r="F18" s="36"/>
    </row>
    <row r="19" spans="1:6" ht="30" customHeight="1">
      <c r="A19" s="45" t="s">
        <v>34</v>
      </c>
      <c r="B19" s="46" t="s">
        <v>81</v>
      </c>
      <c r="C19" s="45" t="s">
        <v>35</v>
      </c>
      <c r="D19" s="48">
        <v>11222</v>
      </c>
      <c r="E19" s="35"/>
      <c r="F19" s="36">
        <f t="shared" si="0"/>
        <v>0</v>
      </c>
    </row>
    <row r="20" spans="1:6" ht="30" customHeight="1">
      <c r="A20" s="45" t="s">
        <v>49</v>
      </c>
      <c r="B20" s="46" t="s">
        <v>53</v>
      </c>
      <c r="C20" s="45" t="s">
        <v>58</v>
      </c>
      <c r="D20" s="48" t="s">
        <v>58</v>
      </c>
      <c r="E20" s="35"/>
      <c r="F20" s="36"/>
    </row>
    <row r="21" spans="1:6" ht="30" customHeight="1">
      <c r="A21" s="45" t="s">
        <v>34</v>
      </c>
      <c r="B21" s="46" t="s">
        <v>102</v>
      </c>
      <c r="C21" s="45" t="s">
        <v>45</v>
      </c>
      <c r="D21" s="48">
        <v>11283.3</v>
      </c>
      <c r="E21" s="35"/>
      <c r="F21" s="36">
        <f t="shared" si="0"/>
        <v>0</v>
      </c>
    </row>
    <row r="22" spans="1:6" ht="30" customHeight="1">
      <c r="A22" s="45" t="s">
        <v>82</v>
      </c>
      <c r="B22" s="46" t="s">
        <v>103</v>
      </c>
      <c r="C22" s="45" t="s">
        <v>35</v>
      </c>
      <c r="D22" s="48">
        <v>11478</v>
      </c>
      <c r="E22" s="35"/>
      <c r="F22" s="36">
        <f t="shared" si="0"/>
        <v>0</v>
      </c>
    </row>
    <row r="23" spans="1:6" ht="30" customHeight="1">
      <c r="A23" s="45" t="s">
        <v>83</v>
      </c>
      <c r="B23" s="46" t="s">
        <v>84</v>
      </c>
      <c r="C23" s="45" t="s">
        <v>58</v>
      </c>
      <c r="D23" s="48" t="s">
        <v>58</v>
      </c>
      <c r="E23" s="35"/>
      <c r="F23" s="36"/>
    </row>
    <row r="24" spans="1:6" s="31" customFormat="1" ht="30" customHeight="1">
      <c r="A24" s="45" t="s">
        <v>34</v>
      </c>
      <c r="B24" s="46" t="s">
        <v>104</v>
      </c>
      <c r="C24" s="45" t="s">
        <v>45</v>
      </c>
      <c r="D24" s="48">
        <v>1020</v>
      </c>
      <c r="E24" s="35"/>
      <c r="F24" s="36">
        <f t="shared" si="0"/>
        <v>0</v>
      </c>
    </row>
    <row r="25" spans="1:6" ht="30" customHeight="1">
      <c r="A25" s="45" t="s">
        <v>46</v>
      </c>
      <c r="B25" s="46" t="s">
        <v>105</v>
      </c>
      <c r="C25" s="45" t="s">
        <v>45</v>
      </c>
      <c r="D25" s="48">
        <v>45</v>
      </c>
      <c r="E25" s="35"/>
      <c r="F25" s="36">
        <f t="shared" si="0"/>
        <v>0</v>
      </c>
    </row>
    <row r="26" spans="1:6" ht="30" customHeight="1">
      <c r="A26" s="45" t="s">
        <v>54</v>
      </c>
      <c r="B26" s="46" t="s">
        <v>106</v>
      </c>
      <c r="C26" s="45" t="s">
        <v>45</v>
      </c>
      <c r="D26" s="48">
        <v>20</v>
      </c>
      <c r="E26" s="35"/>
      <c r="F26" s="36">
        <f t="shared" si="0"/>
        <v>0</v>
      </c>
    </row>
    <row r="27" spans="1:6" ht="34.5" customHeight="1">
      <c r="A27" s="58" t="s">
        <v>37</v>
      </c>
      <c r="B27" s="58"/>
      <c r="C27" s="58"/>
      <c r="D27" s="59">
        <f>ROUND(SUM(F5:F26),0)</f>
        <v>0</v>
      </c>
      <c r="E27" s="59"/>
      <c r="F27" s="22" t="s">
        <v>19</v>
      </c>
    </row>
  </sheetData>
  <sheetProtection password="E3F6" sheet="1"/>
  <protectedRanges>
    <protectedRange sqref="E6 E8 E10:E11 E13 E15 E17 E19 E21:E22 E24:E26" name="区域1"/>
  </protectedRanges>
  <mergeCells count="6">
    <mergeCell ref="A27:C27"/>
    <mergeCell ref="D27:E27"/>
    <mergeCell ref="A1:F1"/>
    <mergeCell ref="B2:D2"/>
    <mergeCell ref="E2:F2"/>
    <mergeCell ref="A3:F3"/>
  </mergeCells>
  <printOptions horizontalCentered="1"/>
  <pageMargins left="0.7480314960629921" right="0.7480314960629921" top="0.7874015748031497" bottom="1.2708333333333333" header="0.5118110236220472" footer="0.9895833333333334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7">
      <selection activeCell="D14" sqref="D14"/>
    </sheetView>
  </sheetViews>
  <sheetFormatPr defaultColWidth="9.00390625" defaultRowHeight="14.25"/>
  <cols>
    <col min="1" max="1" width="9.125" style="0" customWidth="1"/>
    <col min="2" max="2" width="10.125" style="0" customWidth="1"/>
    <col min="3" max="3" width="39.875" style="0" customWidth="1"/>
    <col min="4" max="4" width="19.50390625" style="0" customWidth="1"/>
  </cols>
  <sheetData>
    <row r="1" spans="1:4" ht="39.75" customHeight="1">
      <c r="A1" s="68" t="s">
        <v>7</v>
      </c>
      <c r="B1" s="68"/>
      <c r="C1" s="68"/>
      <c r="D1" s="68"/>
    </row>
    <row r="2" spans="1:4" ht="39" customHeight="1">
      <c r="A2" s="43" t="str">
        <f>"工程名称："</f>
        <v>工程名称：</v>
      </c>
      <c r="B2" s="70" t="str">
        <f>'第100章'!B2</f>
        <v>房山区周胜路（K0+000-K5+588）大修工程</v>
      </c>
      <c r="C2" s="70"/>
      <c r="D2" s="44" t="s">
        <v>109</v>
      </c>
    </row>
    <row r="3" spans="1:4" ht="39" customHeight="1">
      <c r="A3" s="7" t="s">
        <v>8</v>
      </c>
      <c r="B3" s="7" t="s">
        <v>9</v>
      </c>
      <c r="C3" s="7" t="s">
        <v>10</v>
      </c>
      <c r="D3" s="10" t="s">
        <v>20</v>
      </c>
    </row>
    <row r="4" spans="1:4" ht="27.75" customHeight="1">
      <c r="A4" s="1">
        <v>1</v>
      </c>
      <c r="B4" s="1">
        <v>100</v>
      </c>
      <c r="C4" s="1" t="s">
        <v>11</v>
      </c>
      <c r="D4" s="37">
        <f>'第100章'!D14</f>
        <v>0</v>
      </c>
    </row>
    <row r="5" spans="1:4" ht="27.75" customHeight="1">
      <c r="A5" s="1">
        <v>2</v>
      </c>
      <c r="B5" s="1">
        <v>200</v>
      </c>
      <c r="C5" s="1" t="s">
        <v>12</v>
      </c>
      <c r="D5" s="37">
        <f>'第200章'!D14</f>
        <v>0</v>
      </c>
    </row>
    <row r="6" spans="1:4" ht="27.75" customHeight="1">
      <c r="A6" s="1">
        <v>3</v>
      </c>
      <c r="B6" s="1">
        <v>300</v>
      </c>
      <c r="C6" s="1" t="s">
        <v>13</v>
      </c>
      <c r="D6" s="37">
        <f>'第300章 '!D27</f>
        <v>0</v>
      </c>
    </row>
    <row r="7" spans="1:4" ht="27.75" customHeight="1">
      <c r="A7" s="1">
        <v>4</v>
      </c>
      <c r="B7" s="1">
        <v>400</v>
      </c>
      <c r="C7" s="1" t="s">
        <v>14</v>
      </c>
      <c r="D7" s="37"/>
    </row>
    <row r="8" spans="1:4" ht="27.75" customHeight="1">
      <c r="A8" s="1">
        <v>5</v>
      </c>
      <c r="B8" s="1">
        <v>500</v>
      </c>
      <c r="C8" s="1" t="s">
        <v>15</v>
      </c>
      <c r="D8" s="37"/>
    </row>
    <row r="9" spans="1:4" ht="27.75" customHeight="1">
      <c r="A9" s="1">
        <v>6</v>
      </c>
      <c r="B9" s="1">
        <v>600</v>
      </c>
      <c r="C9" s="1" t="s">
        <v>16</v>
      </c>
      <c r="D9" s="37"/>
    </row>
    <row r="10" spans="1:4" ht="27.75" customHeight="1">
      <c r="A10" s="1">
        <v>7</v>
      </c>
      <c r="B10" s="1">
        <v>700</v>
      </c>
      <c r="C10" s="1" t="s">
        <v>17</v>
      </c>
      <c r="D10" s="37"/>
    </row>
    <row r="11" spans="1:4" ht="27.75" customHeight="1">
      <c r="A11" s="1">
        <v>8</v>
      </c>
      <c r="B11" s="67" t="s">
        <v>22</v>
      </c>
      <c r="C11" s="67"/>
      <c r="D11" s="37">
        <f>SUM(D4:D10)</f>
        <v>0</v>
      </c>
    </row>
    <row r="12" spans="1:4" ht="27.75" customHeight="1">
      <c r="A12" s="1">
        <v>9</v>
      </c>
      <c r="B12" s="67" t="s">
        <v>23</v>
      </c>
      <c r="C12" s="67"/>
      <c r="D12" s="37"/>
    </row>
    <row r="13" spans="1:4" ht="27.75" customHeight="1">
      <c r="A13" s="1">
        <v>10</v>
      </c>
      <c r="B13" s="66" t="s">
        <v>38</v>
      </c>
      <c r="C13" s="67"/>
      <c r="D13" s="37">
        <f>ROUND(11090163*1.5/100,0)</f>
        <v>166352</v>
      </c>
    </row>
    <row r="14" spans="1:4" ht="38.25" customHeight="1">
      <c r="A14" s="1">
        <v>11</v>
      </c>
      <c r="B14" s="69" t="s">
        <v>32</v>
      </c>
      <c r="C14" s="69"/>
      <c r="D14" s="37">
        <f>ROUND(D11-D12-D13,0)</f>
        <v>-166352</v>
      </c>
    </row>
    <row r="15" spans="1:4" ht="30.75" customHeight="1">
      <c r="A15" s="1">
        <v>12</v>
      </c>
      <c r="B15" s="67" t="s">
        <v>107</v>
      </c>
      <c r="C15" s="67"/>
      <c r="D15" s="37">
        <f>ROUND(D14*5%,0)</f>
        <v>-8318</v>
      </c>
    </row>
    <row r="16" spans="1:4" ht="30.75" customHeight="1">
      <c r="A16" s="1">
        <v>13</v>
      </c>
      <c r="B16" s="67" t="s">
        <v>33</v>
      </c>
      <c r="C16" s="67"/>
      <c r="D16" s="37">
        <f>D11+D15</f>
        <v>-8318</v>
      </c>
    </row>
    <row r="17" spans="1:4" ht="30" customHeight="1">
      <c r="A17" s="64"/>
      <c r="B17" s="65"/>
      <c r="C17" s="65"/>
      <c r="D17" s="65"/>
    </row>
  </sheetData>
  <sheetProtection password="E3F6" sheet="1"/>
  <protectedRanges>
    <protectedRange sqref="D13" name="区域1"/>
  </protectedRanges>
  <mergeCells count="9">
    <mergeCell ref="A17:D17"/>
    <mergeCell ref="B13:C13"/>
    <mergeCell ref="A1:D1"/>
    <mergeCell ref="B11:C11"/>
    <mergeCell ref="B12:C12"/>
    <mergeCell ref="B16:C16"/>
    <mergeCell ref="B14:C14"/>
    <mergeCell ref="B15:C15"/>
    <mergeCell ref="B2:C2"/>
  </mergeCells>
  <printOptions horizontalCentered="1"/>
  <pageMargins left="0.7480314960629921" right="0.7480314960629921" top="0.7480314960629921" bottom="1.968503937007874" header="0.31496062992125984" footer="1.6929133858267718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张文成</cp:lastModifiedBy>
  <cp:lastPrinted>2016-05-14T01:40:11Z</cp:lastPrinted>
  <dcterms:created xsi:type="dcterms:W3CDTF">2008-04-07T07:00:19Z</dcterms:created>
  <dcterms:modified xsi:type="dcterms:W3CDTF">2016-05-14T01:54:47Z</dcterms:modified>
  <cp:category/>
  <cp:version/>
  <cp:contentType/>
  <cp:contentStatus/>
</cp:coreProperties>
</file>