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<sst xmlns="http://schemas.openxmlformats.org/spreadsheetml/2006/main" count="286" uniqueCount="147">
  <si>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</si>
  <si>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</si>
  <si>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</si>
  <si>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</si>
  <si>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</si>
  <si>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</si>
  <si>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</si>
  <si>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</si>
  <si>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</si>
  <si>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</si>
  <si>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</si>
  <si>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</si>
  <si>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</si>
  <si>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</si>
  <si>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</si>
  <si>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</si>
  <si>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</si>
  <si>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</si>
  <si>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</si>
  <si>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</si>
  <si>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</si>
  <si>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</si>
  <si>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</si>
  <si>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</si>
  <si>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</si>
  <si>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</si>
  <si>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</si>
  <si>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</si>
  <si>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</si>
  <si>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</si>
  <si>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</si>
  <si>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</si>
  <si>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</si>
  <si>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</si>
  <si>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</si>
  <si>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</si>
  <si>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</si>
  <si>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</si>
  <si>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</si>
  <si>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</si>
  <si>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</si>
  <si>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</si>
  <si>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</si>
  <si>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施工环保费</t>
  </si>
  <si>
    <t>m3</t>
  </si>
  <si>
    <t>m</t>
  </si>
  <si>
    <t>-b</t>
  </si>
  <si>
    <t>305-1</t>
  </si>
  <si>
    <t>308-1</t>
  </si>
  <si>
    <t>313-5</t>
  </si>
  <si>
    <t>202-4</t>
  </si>
  <si>
    <t>309-2</t>
  </si>
  <si>
    <t>中粒式沥青混凝土</t>
  </si>
  <si>
    <t>混凝土预制块路缘石</t>
  </si>
  <si>
    <t>-c</t>
  </si>
  <si>
    <t>202-2</t>
  </si>
  <si>
    <t>挖除旧路面</t>
  </si>
  <si>
    <t>清单  第400章 合计   人民币</t>
  </si>
  <si>
    <t>202-5</t>
  </si>
  <si>
    <t>旧路面沥青混合料回收</t>
  </si>
  <si>
    <t>t</t>
  </si>
  <si>
    <t/>
  </si>
  <si>
    <t>419-4</t>
  </si>
  <si>
    <t>清单     第400章  桥梁、涵洞</t>
  </si>
  <si>
    <t xml:space="preserve">竣工文件 </t>
  </si>
  <si>
    <t>102-3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</si>
  <si>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</si>
  <si>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</si>
  <si>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</si>
  <si>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</si>
  <si>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</si>
  <si>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</si>
  <si>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</si>
  <si>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</si>
  <si>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临时道路修建、养护与拆除（包括原道路的养护费和水利部门等配合协调费及交通导改)</t>
  </si>
  <si>
    <t>202-3</t>
  </si>
  <si>
    <t>拆除结构物</t>
  </si>
  <si>
    <t>铣刨旧路</t>
  </si>
  <si>
    <t>207-9</t>
  </si>
  <si>
    <t>石灰粉煤灰稳定碎石底基层及基层</t>
  </si>
  <si>
    <t>透层</t>
  </si>
  <si>
    <t>ZAC-16C 5cm</t>
  </si>
  <si>
    <t>313-1</t>
  </si>
  <si>
    <t>培土路肩</t>
  </si>
  <si>
    <t>使用8年以上</t>
  </si>
  <si>
    <t>203-1</t>
  </si>
  <si>
    <t>路基挖方</t>
  </si>
  <si>
    <t>419-1</t>
  </si>
  <si>
    <t>单孔钢筋混凝土圆管涵</t>
  </si>
  <si>
    <t>房山区刘夏路（K0+000-K5+970.475）大修工程</t>
  </si>
  <si>
    <t>路口挖除 21cm</t>
  </si>
  <si>
    <t>拆除乙3型路缘石（12*30*49.5cm）</t>
  </si>
  <si>
    <t>拆除路肩边缘石（10*25*25*49.5cm）</t>
  </si>
  <si>
    <t>圬工拆除</t>
  </si>
  <si>
    <t>-d</t>
  </si>
  <si>
    <t>拆除芦村桥砼花饰栏杆</t>
  </si>
  <si>
    <t>-e</t>
  </si>
  <si>
    <t>拆除盖板</t>
  </si>
  <si>
    <t>块</t>
  </si>
  <si>
    <t xml:space="preserve">旧路铣刨  4cm </t>
  </si>
  <si>
    <t>旧路铣刨  5cm</t>
  </si>
  <si>
    <t>旧路铣刨  9cm</t>
  </si>
  <si>
    <t>路口铣刨  4-5cm</t>
  </si>
  <si>
    <t>铣刨旧路基层 18cm</t>
  </si>
  <si>
    <t>旧路路基下挖18cm</t>
  </si>
  <si>
    <t>挖土方（路肩）</t>
  </si>
  <si>
    <t>土边沟清淤</t>
  </si>
  <si>
    <t>208-4</t>
  </si>
  <si>
    <t>预制混凝土块护坡</t>
  </si>
  <si>
    <t>六棱花式砖修复护坡</t>
  </si>
  <si>
    <t>304-1</t>
  </si>
  <si>
    <t>水泥稳定碎石底基层</t>
  </si>
  <si>
    <t>旧路基层厂拌冷再生（掺2%水泥） 厚18cm</t>
  </si>
  <si>
    <t>二灰碎石基层 厚16cm</t>
  </si>
  <si>
    <t>二灰碎石基层 厚18cm</t>
  </si>
  <si>
    <t>乳化沥青透层（1.5L/m2）</t>
  </si>
  <si>
    <t>308-2</t>
  </si>
  <si>
    <t>粘层</t>
  </si>
  <si>
    <t>改性乳化沥青粘层（1.2L/m2）</t>
  </si>
  <si>
    <t>橡胶沥青防水粘结层</t>
  </si>
  <si>
    <t>ZAC-20C 5cm</t>
  </si>
  <si>
    <t>AC-16C 5cm</t>
  </si>
  <si>
    <t>313-3</t>
  </si>
  <si>
    <t>现浇混凝土加固土路肩</t>
  </si>
  <si>
    <t>C25砼路肩 厚20cm</t>
  </si>
  <si>
    <t>C25砼路肩 厚15cm</t>
  </si>
  <si>
    <t>乙3型路缘石（其中30%为旧路缘石利用）</t>
  </si>
  <si>
    <t>路肩边缘石（其中30%为旧路缘石利用）</t>
  </si>
  <si>
    <t>313-6</t>
  </si>
  <si>
    <t>路面附属工程</t>
  </si>
  <si>
    <t>芦村桥砼花饰栏杆</t>
  </si>
  <si>
    <t>φ15cm钢管</t>
  </si>
  <si>
    <t>现浇C25砼管线包封（30×30cm）</t>
  </si>
  <si>
    <t>314-6</t>
  </si>
  <si>
    <t>排水工程</t>
  </si>
  <si>
    <t>盖板边沟清淤（冲洗）</t>
  </si>
  <si>
    <t>新建盖板</t>
  </si>
  <si>
    <t>管涵（DN1000） 主涵</t>
  </si>
  <si>
    <t>管涵（DN600）  边涵</t>
  </si>
  <si>
    <t>管涵（DN1000） 边涵</t>
  </si>
  <si>
    <t>管涵（DN1500） 边涵</t>
  </si>
  <si>
    <t>边涵端墙修复</t>
  </si>
  <si>
    <t>M7.5砂浆砌页岩砖</t>
  </si>
  <si>
    <t>419-5</t>
  </si>
  <si>
    <t>主涵增设反光防护护栏</t>
  </si>
  <si>
    <t>按上项（11）金额的5%作为不可预见因素的暂定金额</t>
  </si>
  <si>
    <t>货币单位：人民币元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</si>
</sst>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5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8" fillId="0" borderId="0" xfId="0" applyFont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49" fontId="48" fillId="0" borderId="0" xfId="0" applyNumberFormat="1" applyFont="1" applyFill="1" applyAlignment="1">
      <alignment vertical="center"/>
    </xf>
    <xf numFmtId="0" fontId="48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4" fontId="51" fillId="0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84" fontId="52" fillId="0" borderId="10" xfId="0" applyNumberFormat="1" applyFont="1" applyFill="1" applyBorder="1" applyAlignment="1">
      <alignment horizontal="center" vertical="center" shrinkToFit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right" vertical="center" wrapText="1"/>
    </xf>
    <xf numFmtId="184" fontId="52" fillId="0" borderId="10" xfId="0" applyNumberFormat="1" applyFont="1" applyFill="1" applyBorder="1" applyAlignment="1" applyProtection="1">
      <alignment horizontal="center" vertical="center" shrinkToFit="1"/>
      <protection/>
    </xf>
    <xf numFmtId="184" fontId="12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/>
      <protection hidden="1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85" fontId="12" fillId="32" borderId="10" xfId="0" applyNumberFormat="1" applyFont="1" applyFill="1" applyBorder="1" applyAlignment="1">
      <alignment horizontal="center" vertical="center" wrapText="1"/>
    </xf>
    <xf numFmtId="185" fontId="11" fillId="32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184" fontId="5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48" t="s">
        <v>0</v>
      </c>
      <c r="B1" s="48"/>
      <c r="C1" s="48"/>
      <c r="D1" s="48"/>
      <c r="E1" s="48"/>
      <c r="F1" s="48"/>
    </row>
    <row r="2" spans="1:5" ht="33" customHeight="1">
      <c r="A2" s="2" t="s">
        <v>18</v>
      </c>
      <c r="B2" s="49" t="s">
        <v>89</v>
      </c>
      <c r="C2" s="50"/>
      <c r="D2" s="50"/>
      <c r="E2" s="2" t="s">
        <v>5</v>
      </c>
    </row>
    <row r="3" spans="1:6" s="29" customFormat="1" ht="30.75" customHeight="1">
      <c r="A3" s="51" t="s">
        <v>40</v>
      </c>
      <c r="B3" s="51"/>
      <c r="C3" s="51"/>
      <c r="D3" s="51"/>
      <c r="E3" s="51"/>
      <c r="F3" s="51"/>
    </row>
    <row r="4" spans="1:6" ht="33" customHeight="1">
      <c r="A4" s="4" t="s">
        <v>24</v>
      </c>
      <c r="B4" s="4" t="s">
        <v>25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s="30" customFormat="1" ht="36.75" customHeight="1">
      <c r="A5" s="34" t="s">
        <v>26</v>
      </c>
      <c r="B5" s="35" t="s">
        <v>64</v>
      </c>
      <c r="C5" s="34" t="s">
        <v>27</v>
      </c>
      <c r="D5" s="27">
        <v>1</v>
      </c>
      <c r="E5" s="33"/>
      <c r="F5" s="31">
        <f>ROUND(D5*E5,0)</f>
        <v>0</v>
      </c>
    </row>
    <row r="6" spans="1:6" s="32" customFormat="1" ht="36.75" customHeight="1">
      <c r="A6" s="34" t="s">
        <v>31</v>
      </c>
      <c r="B6" s="35" t="s">
        <v>43</v>
      </c>
      <c r="C6" s="34" t="s">
        <v>27</v>
      </c>
      <c r="D6" s="27">
        <v>1</v>
      </c>
      <c r="E6" s="33"/>
      <c r="F6" s="31">
        <f aca="true" t="shared" si="0" ref="F6:F13">ROUND(D6*E6,0)</f>
        <v>0</v>
      </c>
    </row>
    <row r="7" spans="1:6" s="32" customFormat="1" ht="36.75" customHeight="1">
      <c r="A7" s="34" t="s">
        <v>65</v>
      </c>
      <c r="B7" s="35" t="s">
        <v>28</v>
      </c>
      <c r="C7" s="34" t="s">
        <v>27</v>
      </c>
      <c r="D7" s="27">
        <v>1</v>
      </c>
      <c r="E7" s="33"/>
      <c r="F7" s="31">
        <f t="shared" si="0"/>
        <v>0</v>
      </c>
    </row>
    <row r="8" spans="1:6" s="32" customFormat="1" ht="41.25" customHeight="1">
      <c r="A8" s="34" t="s">
        <v>39</v>
      </c>
      <c r="B8" s="35" t="s">
        <v>74</v>
      </c>
      <c r="C8" s="34" t="s">
        <v>27</v>
      </c>
      <c r="D8" s="27">
        <v>1</v>
      </c>
      <c r="E8" s="33"/>
      <c r="F8" s="31">
        <f t="shared" si="0"/>
        <v>0</v>
      </c>
    </row>
    <row r="9" spans="1:6" s="32" customFormat="1" ht="36.75" customHeight="1">
      <c r="A9" s="34" t="s">
        <v>66</v>
      </c>
      <c r="B9" s="35" t="s">
        <v>67</v>
      </c>
      <c r="C9" s="34" t="s">
        <v>27</v>
      </c>
      <c r="D9" s="27">
        <v>1</v>
      </c>
      <c r="E9" s="33"/>
      <c r="F9" s="31">
        <f t="shared" si="0"/>
        <v>0</v>
      </c>
    </row>
    <row r="10" spans="1:6" s="30" customFormat="1" ht="36.75" customHeight="1">
      <c r="A10" s="34" t="s">
        <v>68</v>
      </c>
      <c r="B10" s="35" t="s">
        <v>69</v>
      </c>
      <c r="C10" s="34" t="s">
        <v>27</v>
      </c>
      <c r="D10" s="27">
        <v>1</v>
      </c>
      <c r="E10" s="33"/>
      <c r="F10" s="31">
        <f t="shared" si="0"/>
        <v>0</v>
      </c>
    </row>
    <row r="11" spans="1:6" s="30" customFormat="1" ht="36.75" customHeight="1">
      <c r="A11" s="34" t="s">
        <v>70</v>
      </c>
      <c r="B11" s="35" t="s">
        <v>71</v>
      </c>
      <c r="C11" s="34" t="s">
        <v>27</v>
      </c>
      <c r="D11" s="27">
        <v>1</v>
      </c>
      <c r="E11" s="33"/>
      <c r="F11" s="31">
        <f t="shared" si="0"/>
        <v>0</v>
      </c>
    </row>
    <row r="12" spans="1:6" s="30" customFormat="1" ht="36.75" customHeight="1">
      <c r="A12" s="34" t="s">
        <v>72</v>
      </c>
      <c r="B12" s="35" t="s">
        <v>73</v>
      </c>
      <c r="C12" s="34" t="s">
        <v>27</v>
      </c>
      <c r="D12" s="27">
        <v>1</v>
      </c>
      <c r="E12" s="33"/>
      <c r="F12" s="31">
        <f t="shared" si="0"/>
        <v>0</v>
      </c>
    </row>
    <row r="13" spans="1:6" s="30" customFormat="1" ht="36.75" customHeight="1">
      <c r="A13" s="34" t="s">
        <v>29</v>
      </c>
      <c r="B13" s="35" t="s">
        <v>30</v>
      </c>
      <c r="C13" s="34" t="s">
        <v>27</v>
      </c>
      <c r="D13" s="27">
        <v>1</v>
      </c>
      <c r="E13" s="33"/>
      <c r="F13" s="31">
        <f t="shared" si="0"/>
        <v>0</v>
      </c>
    </row>
    <row r="14" spans="1:14" ht="45.75" customHeight="1">
      <c r="A14" s="52" t="s">
        <v>21</v>
      </c>
      <c r="B14" s="52"/>
      <c r="C14" s="52"/>
      <c r="D14" s="53">
        <f>ROUND(SUM(F5:F13),0)</f>
        <v>0</v>
      </c>
      <c r="E14" s="53"/>
      <c r="F14" s="28" t="s">
        <v>19</v>
      </c>
      <c r="G14" s="11"/>
      <c r="H14" s="11"/>
      <c r="I14" s="11"/>
      <c r="J14" s="11"/>
      <c r="K14" s="11"/>
      <c r="L14" s="11"/>
      <c r="M14" s="11"/>
      <c r="N14" s="11"/>
    </row>
    <row r="15" ht="32.25" customHeight="1"/>
    <row r="16" ht="25.5" customHeight="1">
      <c r="A16" s="12"/>
    </row>
  </sheetData>
  <sheetProtection password="DE78" sheet="1"/>
  <protectedRanges>
    <protectedRange sqref="E5:E13" name="区域1"/>
  </protectedRanges>
  <mergeCells count="5">
    <mergeCell ref="A1:F1"/>
    <mergeCell ref="B2:D2"/>
    <mergeCell ref="A3:F3"/>
    <mergeCell ref="A14:C14"/>
    <mergeCell ref="D14:E14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9">
      <selection activeCell="I26" sqref="I26"/>
    </sheetView>
  </sheetViews>
  <sheetFormatPr defaultColWidth="9.00390625" defaultRowHeight="14.25"/>
  <cols>
    <col min="1" max="1" width="10.00390625" style="2" customWidth="1"/>
    <col min="2" max="2" width="29.25390625" style="13" customWidth="1"/>
    <col min="3" max="3" width="9.50390625" style="2" customWidth="1"/>
    <col min="4" max="4" width="9.875" style="14" customWidth="1"/>
    <col min="5" max="5" width="9.375" style="15" customWidth="1"/>
    <col min="6" max="6" width="12.125" style="15" customWidth="1"/>
    <col min="7" max="8" width="9.00390625" style="2" customWidth="1"/>
    <col min="9" max="9" width="18.375" style="2" bestFit="1" customWidth="1"/>
    <col min="10" max="16384" width="9.00390625" style="2" customWidth="1"/>
  </cols>
  <sheetData>
    <row r="1" spans="1:6" ht="39.75" customHeight="1">
      <c r="A1" s="48" t="s">
        <v>0</v>
      </c>
      <c r="B1" s="48"/>
      <c r="C1" s="48"/>
      <c r="D1" s="48"/>
      <c r="E1" s="48"/>
      <c r="F1" s="48"/>
    </row>
    <row r="2" spans="1:6" ht="33.75" customHeight="1">
      <c r="A2" s="3" t="s">
        <v>18</v>
      </c>
      <c r="B2" s="55" t="str">
        <f>'第100章'!B2</f>
        <v>房山区刘夏路（K0+000-K5+970.475）大修工程</v>
      </c>
      <c r="C2" s="55"/>
      <c r="D2" s="55"/>
      <c r="E2" s="56" t="s">
        <v>6</v>
      </c>
      <c r="F2" s="56"/>
    </row>
    <row r="3" spans="1:6" ht="33.75" customHeight="1">
      <c r="A3" s="51" t="s">
        <v>41</v>
      </c>
      <c r="B3" s="51"/>
      <c r="C3" s="51"/>
      <c r="D3" s="51"/>
      <c r="E3" s="51"/>
      <c r="F3" s="51"/>
    </row>
    <row r="4" spans="1:6" ht="30.75" customHeight="1">
      <c r="A4" s="4" t="s">
        <v>24</v>
      </c>
      <c r="B4" s="4" t="s">
        <v>25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41" t="s">
        <v>55</v>
      </c>
      <c r="B5" s="42" t="s">
        <v>56</v>
      </c>
      <c r="C5" s="41" t="s">
        <v>61</v>
      </c>
      <c r="D5" s="46" t="s">
        <v>61</v>
      </c>
      <c r="E5" s="9"/>
      <c r="F5" s="37"/>
    </row>
    <row r="6" spans="1:6" ht="27.75" customHeight="1">
      <c r="A6" s="41" t="s">
        <v>34</v>
      </c>
      <c r="B6" s="42" t="s">
        <v>90</v>
      </c>
      <c r="C6" s="41" t="s">
        <v>35</v>
      </c>
      <c r="D6" s="47">
        <v>1516.6</v>
      </c>
      <c r="E6" s="9"/>
      <c r="F6" s="37">
        <f aca="true" t="shared" si="0" ref="F6:F26">ROUND(D6*E6,0)</f>
        <v>0</v>
      </c>
    </row>
    <row r="7" spans="1:6" ht="27.75" customHeight="1">
      <c r="A7" s="41" t="s">
        <v>75</v>
      </c>
      <c r="B7" s="42" t="s">
        <v>76</v>
      </c>
      <c r="C7" s="41" t="s">
        <v>61</v>
      </c>
      <c r="D7" s="47" t="s">
        <v>61</v>
      </c>
      <c r="E7" s="9"/>
      <c r="F7" s="37"/>
    </row>
    <row r="8" spans="1:6" ht="27.75" customHeight="1">
      <c r="A8" s="41" t="s">
        <v>34</v>
      </c>
      <c r="B8" s="42" t="s">
        <v>91</v>
      </c>
      <c r="C8" s="41" t="s">
        <v>45</v>
      </c>
      <c r="D8" s="47">
        <v>11451</v>
      </c>
      <c r="E8" s="9"/>
      <c r="F8" s="37">
        <f t="shared" si="0"/>
        <v>0</v>
      </c>
    </row>
    <row r="9" spans="1:6" ht="27.75" customHeight="1">
      <c r="A9" s="41" t="s">
        <v>46</v>
      </c>
      <c r="B9" s="42" t="s">
        <v>92</v>
      </c>
      <c r="C9" s="41" t="s">
        <v>45</v>
      </c>
      <c r="D9" s="47">
        <v>7520</v>
      </c>
      <c r="E9" s="9"/>
      <c r="F9" s="37">
        <f t="shared" si="0"/>
        <v>0</v>
      </c>
    </row>
    <row r="10" spans="1:6" ht="27.75" customHeight="1">
      <c r="A10" s="41" t="s">
        <v>54</v>
      </c>
      <c r="B10" s="42" t="s">
        <v>93</v>
      </c>
      <c r="C10" s="41" t="s">
        <v>44</v>
      </c>
      <c r="D10" s="47">
        <v>770.8</v>
      </c>
      <c r="E10" s="9"/>
      <c r="F10" s="37">
        <f t="shared" si="0"/>
        <v>0</v>
      </c>
    </row>
    <row r="11" spans="1:6" ht="27.75" customHeight="1">
      <c r="A11" s="41" t="s">
        <v>94</v>
      </c>
      <c r="B11" s="42" t="s">
        <v>95</v>
      </c>
      <c r="C11" s="41" t="s">
        <v>45</v>
      </c>
      <c r="D11" s="47">
        <v>20</v>
      </c>
      <c r="E11" s="9"/>
      <c r="F11" s="37">
        <f t="shared" si="0"/>
        <v>0</v>
      </c>
    </row>
    <row r="12" spans="1:6" ht="27.75" customHeight="1">
      <c r="A12" s="41" t="s">
        <v>96</v>
      </c>
      <c r="B12" s="42" t="s">
        <v>97</v>
      </c>
      <c r="C12" s="41" t="s">
        <v>98</v>
      </c>
      <c r="D12" s="71">
        <v>350</v>
      </c>
      <c r="E12" s="9"/>
      <c r="F12" s="37">
        <f t="shared" si="0"/>
        <v>0</v>
      </c>
    </row>
    <row r="13" spans="1:6" ht="27.75" customHeight="1">
      <c r="A13" s="41" t="s">
        <v>50</v>
      </c>
      <c r="B13" s="42" t="s">
        <v>77</v>
      </c>
      <c r="C13" s="41" t="s">
        <v>61</v>
      </c>
      <c r="D13" s="47" t="s">
        <v>61</v>
      </c>
      <c r="E13" s="9"/>
      <c r="F13" s="37"/>
    </row>
    <row r="14" spans="1:6" ht="27.75" customHeight="1">
      <c r="A14" s="41" t="s">
        <v>34</v>
      </c>
      <c r="B14" s="42" t="s">
        <v>99</v>
      </c>
      <c r="C14" s="41" t="s">
        <v>35</v>
      </c>
      <c r="D14" s="47">
        <v>14813.8</v>
      </c>
      <c r="E14" s="9"/>
      <c r="F14" s="37">
        <f t="shared" si="0"/>
        <v>0</v>
      </c>
    </row>
    <row r="15" spans="1:6" ht="27.75" customHeight="1">
      <c r="A15" s="41" t="s">
        <v>46</v>
      </c>
      <c r="B15" s="42" t="s">
        <v>100</v>
      </c>
      <c r="C15" s="41" t="s">
        <v>35</v>
      </c>
      <c r="D15" s="47">
        <v>10830.4</v>
      </c>
      <c r="E15" s="9"/>
      <c r="F15" s="37">
        <f t="shared" si="0"/>
        <v>0</v>
      </c>
    </row>
    <row r="16" spans="1:6" ht="27.75" customHeight="1">
      <c r="A16" s="41" t="s">
        <v>54</v>
      </c>
      <c r="B16" s="42" t="s">
        <v>101</v>
      </c>
      <c r="C16" s="41" t="s">
        <v>35</v>
      </c>
      <c r="D16" s="47">
        <v>26722</v>
      </c>
      <c r="E16" s="9"/>
      <c r="F16" s="37">
        <f t="shared" si="0"/>
        <v>0</v>
      </c>
    </row>
    <row r="17" spans="1:6" ht="27.75" customHeight="1">
      <c r="A17" s="41" t="s">
        <v>94</v>
      </c>
      <c r="B17" s="42" t="s">
        <v>102</v>
      </c>
      <c r="C17" s="41" t="s">
        <v>35</v>
      </c>
      <c r="D17" s="47">
        <v>2358.2</v>
      </c>
      <c r="E17" s="9"/>
      <c r="F17" s="37">
        <f t="shared" si="0"/>
        <v>0</v>
      </c>
    </row>
    <row r="18" spans="1:6" ht="27.75" customHeight="1">
      <c r="A18" s="41" t="s">
        <v>96</v>
      </c>
      <c r="B18" s="42" t="s">
        <v>103</v>
      </c>
      <c r="C18" s="41" t="s">
        <v>35</v>
      </c>
      <c r="D18" s="47">
        <v>25392.5</v>
      </c>
      <c r="E18" s="9"/>
      <c r="F18" s="37">
        <f t="shared" si="0"/>
        <v>0</v>
      </c>
    </row>
    <row r="19" spans="1:6" ht="27.75" customHeight="1">
      <c r="A19" s="41" t="s">
        <v>58</v>
      </c>
      <c r="B19" s="42" t="s">
        <v>59</v>
      </c>
      <c r="C19" s="41" t="s">
        <v>61</v>
      </c>
      <c r="D19" s="47" t="s">
        <v>61</v>
      </c>
      <c r="E19" s="9"/>
      <c r="F19" s="37"/>
    </row>
    <row r="20" spans="1:6" ht="27.75" customHeight="1">
      <c r="A20" s="41" t="s">
        <v>46</v>
      </c>
      <c r="B20" s="42" t="s">
        <v>84</v>
      </c>
      <c r="C20" s="41" t="s">
        <v>60</v>
      </c>
      <c r="D20" s="47">
        <v>6240.07</v>
      </c>
      <c r="E20" s="9"/>
      <c r="F20" s="37">
        <f t="shared" si="0"/>
        <v>0</v>
      </c>
    </row>
    <row r="21" spans="1:6" ht="27.75" customHeight="1">
      <c r="A21" s="41" t="s">
        <v>85</v>
      </c>
      <c r="B21" s="42" t="s">
        <v>86</v>
      </c>
      <c r="C21" s="41" t="s">
        <v>61</v>
      </c>
      <c r="D21" s="47" t="s">
        <v>61</v>
      </c>
      <c r="E21" s="9"/>
      <c r="F21" s="37"/>
    </row>
    <row r="22" spans="1:6" ht="27.75" customHeight="1">
      <c r="A22" s="41" t="s">
        <v>34</v>
      </c>
      <c r="B22" s="42" t="s">
        <v>104</v>
      </c>
      <c r="C22" s="41" t="s">
        <v>35</v>
      </c>
      <c r="D22" s="47">
        <v>23537.5</v>
      </c>
      <c r="E22" s="72"/>
      <c r="F22" s="37">
        <f t="shared" si="0"/>
        <v>0</v>
      </c>
    </row>
    <row r="23" spans="1:6" ht="27.75" customHeight="1">
      <c r="A23" s="41" t="s">
        <v>46</v>
      </c>
      <c r="B23" s="42" t="s">
        <v>105</v>
      </c>
      <c r="C23" s="41" t="s">
        <v>44</v>
      </c>
      <c r="D23" s="47">
        <v>119.3</v>
      </c>
      <c r="E23" s="9"/>
      <c r="F23" s="37">
        <f t="shared" si="0"/>
        <v>0</v>
      </c>
    </row>
    <row r="24" spans="1:6" ht="27.75" customHeight="1">
      <c r="A24" s="41" t="s">
        <v>78</v>
      </c>
      <c r="B24" s="42" t="s">
        <v>106</v>
      </c>
      <c r="C24" s="41" t="s">
        <v>44</v>
      </c>
      <c r="D24" s="47">
        <v>1733.4</v>
      </c>
      <c r="E24" s="9"/>
      <c r="F24" s="37">
        <f t="shared" si="0"/>
        <v>0</v>
      </c>
    </row>
    <row r="25" spans="1:6" ht="27.75" customHeight="1">
      <c r="A25" s="41" t="s">
        <v>107</v>
      </c>
      <c r="B25" s="42" t="s">
        <v>108</v>
      </c>
      <c r="C25" s="41" t="s">
        <v>61</v>
      </c>
      <c r="D25" s="47" t="s">
        <v>61</v>
      </c>
      <c r="E25" s="9"/>
      <c r="F25" s="37"/>
    </row>
    <row r="26" spans="1:6" ht="27.75" customHeight="1">
      <c r="A26" s="41" t="s">
        <v>34</v>
      </c>
      <c r="B26" s="42" t="s">
        <v>109</v>
      </c>
      <c r="C26" s="41" t="s">
        <v>35</v>
      </c>
      <c r="D26" s="47">
        <v>240</v>
      </c>
      <c r="E26" s="9"/>
      <c r="F26" s="37">
        <f t="shared" si="0"/>
        <v>0</v>
      </c>
    </row>
    <row r="27" spans="1:6" ht="33.75" customHeight="1">
      <c r="A27" s="52" t="s">
        <v>36</v>
      </c>
      <c r="B27" s="52"/>
      <c r="C27" s="52"/>
      <c r="D27" s="54">
        <f>ROUND(SUM(F5:F26),0)</f>
        <v>0</v>
      </c>
      <c r="E27" s="54"/>
      <c r="F27" s="8" t="s">
        <v>19</v>
      </c>
    </row>
  </sheetData>
  <sheetProtection password="DE78" sheet="1"/>
  <protectedRanges>
    <protectedRange sqref="E6 E8:E12 E14:E18 E20 E22:E24 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83333333333333" header="0.5118110236220472" footer="1.2083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5">
      <selection activeCell="E31" sqref="E31:E32"/>
    </sheetView>
  </sheetViews>
  <sheetFormatPr defaultColWidth="9.00390625" defaultRowHeight="14.25"/>
  <cols>
    <col min="1" max="1" width="11.00390625" style="24" customWidth="1"/>
    <col min="2" max="2" width="28.375" style="16" customWidth="1"/>
    <col min="3" max="3" width="8.50390625" style="16" customWidth="1"/>
    <col min="4" max="4" width="11.625" style="25" bestFit="1" customWidth="1"/>
    <col min="5" max="5" width="9.375" style="26" customWidth="1"/>
    <col min="6" max="6" width="12.125" style="26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59" t="s">
        <v>0</v>
      </c>
      <c r="B1" s="59"/>
      <c r="C1" s="59"/>
      <c r="D1" s="59"/>
      <c r="E1" s="59"/>
      <c r="F1" s="59"/>
    </row>
    <row r="2" spans="1:6" ht="24.75" customHeight="1">
      <c r="A2" s="17" t="s">
        <v>18</v>
      </c>
      <c r="B2" s="60" t="str">
        <f>'第100章'!B2</f>
        <v>房山区刘夏路（K0+000-K5+970.475）大修工程</v>
      </c>
      <c r="C2" s="60"/>
      <c r="D2" s="60"/>
      <c r="E2" s="61" t="s">
        <v>6</v>
      </c>
      <c r="F2" s="61"/>
    </row>
    <row r="3" spans="1:6" ht="30" customHeight="1">
      <c r="A3" s="62" t="s">
        <v>42</v>
      </c>
      <c r="B3" s="62"/>
      <c r="C3" s="62"/>
      <c r="D3" s="62"/>
      <c r="E3" s="62"/>
      <c r="F3" s="62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6" ht="25.5" customHeight="1">
      <c r="A5" s="41" t="s">
        <v>110</v>
      </c>
      <c r="B5" s="42" t="s">
        <v>111</v>
      </c>
      <c r="C5" s="41" t="s">
        <v>61</v>
      </c>
      <c r="D5" s="43" t="s">
        <v>61</v>
      </c>
      <c r="E5" s="36"/>
      <c r="F5" s="37"/>
    </row>
    <row r="6" spans="1:6" ht="25.5" customHeight="1">
      <c r="A6" s="41" t="s">
        <v>34</v>
      </c>
      <c r="B6" s="42" t="s">
        <v>112</v>
      </c>
      <c r="C6" s="41" t="s">
        <v>35</v>
      </c>
      <c r="D6" s="45">
        <v>23537.5</v>
      </c>
      <c r="E6" s="36"/>
      <c r="F6" s="37">
        <f aca="true" t="shared" si="0" ref="F6:F32">ROUND(D6*E6,0)</f>
        <v>0</v>
      </c>
    </row>
    <row r="7" spans="1:6" ht="25.5" customHeight="1">
      <c r="A7" s="41" t="s">
        <v>47</v>
      </c>
      <c r="B7" s="42" t="s">
        <v>79</v>
      </c>
      <c r="C7" s="41" t="s">
        <v>61</v>
      </c>
      <c r="D7" s="45" t="s">
        <v>61</v>
      </c>
      <c r="E7" s="36"/>
      <c r="F7" s="37"/>
    </row>
    <row r="8" spans="1:6" ht="25.5" customHeight="1">
      <c r="A8" s="41" t="s">
        <v>34</v>
      </c>
      <c r="B8" s="42" t="s">
        <v>113</v>
      </c>
      <c r="C8" s="41" t="s">
        <v>35</v>
      </c>
      <c r="D8" s="45">
        <v>30645</v>
      </c>
      <c r="E8" s="36"/>
      <c r="F8" s="37">
        <f t="shared" si="0"/>
        <v>0</v>
      </c>
    </row>
    <row r="9" spans="1:6" ht="25.5" customHeight="1">
      <c r="A9" s="41" t="s">
        <v>46</v>
      </c>
      <c r="B9" s="42" t="s">
        <v>114</v>
      </c>
      <c r="C9" s="41" t="s">
        <v>35</v>
      </c>
      <c r="D9" s="45">
        <v>25392.5</v>
      </c>
      <c r="E9" s="73"/>
      <c r="F9" s="37">
        <f t="shared" si="0"/>
        <v>0</v>
      </c>
    </row>
    <row r="10" spans="1:6" ht="25.5" customHeight="1">
      <c r="A10" s="41" t="s">
        <v>48</v>
      </c>
      <c r="B10" s="42" t="s">
        <v>80</v>
      </c>
      <c r="C10" s="41" t="s">
        <v>61</v>
      </c>
      <c r="D10" s="45" t="s">
        <v>61</v>
      </c>
      <c r="E10" s="36"/>
      <c r="F10" s="37"/>
    </row>
    <row r="11" spans="1:6" ht="25.5" customHeight="1">
      <c r="A11" s="41" t="s">
        <v>34</v>
      </c>
      <c r="B11" s="42" t="s">
        <v>115</v>
      </c>
      <c r="C11" s="41" t="s">
        <v>35</v>
      </c>
      <c r="D11" s="45">
        <v>37966.5</v>
      </c>
      <c r="E11" s="36"/>
      <c r="F11" s="37">
        <f t="shared" si="0"/>
        <v>0</v>
      </c>
    </row>
    <row r="12" spans="1:6" ht="25.5" customHeight="1">
      <c r="A12" s="41" t="s">
        <v>116</v>
      </c>
      <c r="B12" s="42" t="s">
        <v>117</v>
      </c>
      <c r="C12" s="41" t="s">
        <v>61</v>
      </c>
      <c r="D12" s="45" t="s">
        <v>61</v>
      </c>
      <c r="E12" s="36"/>
      <c r="F12" s="37"/>
    </row>
    <row r="13" spans="1:6" ht="25.5" customHeight="1">
      <c r="A13" s="41" t="s">
        <v>34</v>
      </c>
      <c r="B13" s="42" t="s">
        <v>118</v>
      </c>
      <c r="C13" s="41" t="s">
        <v>35</v>
      </c>
      <c r="D13" s="45">
        <v>17172</v>
      </c>
      <c r="E13" s="36"/>
      <c r="F13" s="37">
        <f t="shared" si="0"/>
        <v>0</v>
      </c>
    </row>
    <row r="14" spans="1:6" ht="25.5" customHeight="1">
      <c r="A14" s="41" t="s">
        <v>46</v>
      </c>
      <c r="B14" s="42" t="s">
        <v>119</v>
      </c>
      <c r="C14" s="41" t="s">
        <v>35</v>
      </c>
      <c r="D14" s="45">
        <v>1102.5</v>
      </c>
      <c r="E14" s="36"/>
      <c r="F14" s="37">
        <f t="shared" si="0"/>
        <v>0</v>
      </c>
    </row>
    <row r="15" spans="1:6" ht="25.5" customHeight="1">
      <c r="A15" s="41" t="s">
        <v>51</v>
      </c>
      <c r="B15" s="42" t="s">
        <v>52</v>
      </c>
      <c r="C15" s="41" t="s">
        <v>61</v>
      </c>
      <c r="D15" s="45" t="s">
        <v>61</v>
      </c>
      <c r="E15" s="36"/>
      <c r="F15" s="37"/>
    </row>
    <row r="16" spans="1:6" ht="25.5" customHeight="1">
      <c r="A16" s="41" t="s">
        <v>34</v>
      </c>
      <c r="B16" s="42" t="s">
        <v>81</v>
      </c>
      <c r="C16" s="41" t="s">
        <v>35</v>
      </c>
      <c r="D16" s="45">
        <v>45410.6</v>
      </c>
      <c r="E16" s="36"/>
      <c r="F16" s="37">
        <f t="shared" si="0"/>
        <v>0</v>
      </c>
    </row>
    <row r="17" spans="1:6" ht="25.5" customHeight="1">
      <c r="A17" s="41" t="s">
        <v>46</v>
      </c>
      <c r="B17" s="42" t="s">
        <v>120</v>
      </c>
      <c r="C17" s="41" t="s">
        <v>35</v>
      </c>
      <c r="D17" s="45">
        <v>9727.9</v>
      </c>
      <c r="E17" s="36"/>
      <c r="F17" s="37">
        <f t="shared" si="0"/>
        <v>0</v>
      </c>
    </row>
    <row r="18" spans="1:6" ht="25.5" customHeight="1">
      <c r="A18" s="41" t="s">
        <v>54</v>
      </c>
      <c r="B18" s="42" t="s">
        <v>121</v>
      </c>
      <c r="C18" s="41" t="s">
        <v>35</v>
      </c>
      <c r="D18" s="45">
        <v>1102.5</v>
      </c>
      <c r="E18" s="36"/>
      <c r="F18" s="37">
        <f t="shared" si="0"/>
        <v>0</v>
      </c>
    </row>
    <row r="19" spans="1:6" ht="25.5" customHeight="1">
      <c r="A19" s="41" t="s">
        <v>82</v>
      </c>
      <c r="B19" s="42" t="s">
        <v>83</v>
      </c>
      <c r="C19" s="41" t="s">
        <v>44</v>
      </c>
      <c r="D19" s="45">
        <v>758</v>
      </c>
      <c r="E19" s="36"/>
      <c r="F19" s="37">
        <f t="shared" si="0"/>
        <v>0</v>
      </c>
    </row>
    <row r="20" spans="1:6" ht="25.5" customHeight="1">
      <c r="A20" s="41" t="s">
        <v>122</v>
      </c>
      <c r="B20" s="42" t="s">
        <v>123</v>
      </c>
      <c r="C20" s="41" t="s">
        <v>61</v>
      </c>
      <c r="D20" s="45" t="s">
        <v>61</v>
      </c>
      <c r="E20" s="36"/>
      <c r="F20" s="37"/>
    </row>
    <row r="21" spans="1:6" ht="25.5" customHeight="1">
      <c r="A21" s="41" t="s">
        <v>34</v>
      </c>
      <c r="B21" s="42" t="s">
        <v>124</v>
      </c>
      <c r="C21" s="41" t="s">
        <v>35</v>
      </c>
      <c r="D21" s="45">
        <v>795</v>
      </c>
      <c r="E21" s="36"/>
      <c r="F21" s="37">
        <f t="shared" si="0"/>
        <v>0</v>
      </c>
    </row>
    <row r="22" spans="1:6" ht="25.5" customHeight="1">
      <c r="A22" s="41" t="s">
        <v>46</v>
      </c>
      <c r="B22" s="42" t="s">
        <v>125</v>
      </c>
      <c r="C22" s="41" t="s">
        <v>35</v>
      </c>
      <c r="D22" s="45">
        <v>1924.4</v>
      </c>
      <c r="E22" s="36"/>
      <c r="F22" s="37">
        <f t="shared" si="0"/>
        <v>0</v>
      </c>
    </row>
    <row r="23" spans="1:6" ht="25.5" customHeight="1">
      <c r="A23" s="41" t="s">
        <v>49</v>
      </c>
      <c r="B23" s="42" t="s">
        <v>53</v>
      </c>
      <c r="C23" s="41" t="s">
        <v>61</v>
      </c>
      <c r="D23" s="45" t="s">
        <v>61</v>
      </c>
      <c r="E23" s="36"/>
      <c r="F23" s="37"/>
    </row>
    <row r="24" spans="1:6" s="32" customFormat="1" ht="25.5" customHeight="1">
      <c r="A24" s="41" t="s">
        <v>34</v>
      </c>
      <c r="B24" s="42" t="s">
        <v>126</v>
      </c>
      <c r="C24" s="41" t="s">
        <v>45</v>
      </c>
      <c r="D24" s="45">
        <v>13075.3</v>
      </c>
      <c r="E24" s="36"/>
      <c r="F24" s="37">
        <f t="shared" si="0"/>
        <v>0</v>
      </c>
    </row>
    <row r="25" spans="1:6" ht="25.5" customHeight="1">
      <c r="A25" s="41" t="s">
        <v>46</v>
      </c>
      <c r="B25" s="42" t="s">
        <v>127</v>
      </c>
      <c r="C25" s="41" t="s">
        <v>45</v>
      </c>
      <c r="D25" s="45">
        <v>7520</v>
      </c>
      <c r="E25" s="36"/>
      <c r="F25" s="37">
        <f t="shared" si="0"/>
        <v>0</v>
      </c>
    </row>
    <row r="26" spans="1:6" ht="25.5" customHeight="1">
      <c r="A26" s="41" t="s">
        <v>128</v>
      </c>
      <c r="B26" s="42" t="s">
        <v>129</v>
      </c>
      <c r="C26" s="41" t="s">
        <v>61</v>
      </c>
      <c r="D26" s="45" t="s">
        <v>61</v>
      </c>
      <c r="E26" s="36"/>
      <c r="F26" s="37"/>
    </row>
    <row r="27" spans="1:6" ht="25.5" customHeight="1">
      <c r="A27" s="41" t="s">
        <v>34</v>
      </c>
      <c r="B27" s="42" t="s">
        <v>130</v>
      </c>
      <c r="C27" s="41" t="s">
        <v>45</v>
      </c>
      <c r="D27" s="45">
        <v>20</v>
      </c>
      <c r="E27" s="36"/>
      <c r="F27" s="37">
        <f t="shared" si="0"/>
        <v>0</v>
      </c>
    </row>
    <row r="28" spans="1:6" ht="25.5" customHeight="1">
      <c r="A28" s="41" t="s">
        <v>46</v>
      </c>
      <c r="B28" s="42" t="s">
        <v>131</v>
      </c>
      <c r="C28" s="41" t="s">
        <v>45</v>
      </c>
      <c r="D28" s="45">
        <v>24</v>
      </c>
      <c r="E28" s="36"/>
      <c r="F28" s="37">
        <f t="shared" si="0"/>
        <v>0</v>
      </c>
    </row>
    <row r="29" spans="1:6" ht="25.5" customHeight="1">
      <c r="A29" s="41" t="s">
        <v>54</v>
      </c>
      <c r="B29" s="42" t="s">
        <v>132</v>
      </c>
      <c r="C29" s="41" t="s">
        <v>44</v>
      </c>
      <c r="D29" s="45">
        <v>2.2</v>
      </c>
      <c r="E29" s="36"/>
      <c r="F29" s="37">
        <f t="shared" si="0"/>
        <v>0</v>
      </c>
    </row>
    <row r="30" spans="1:6" ht="25.5" customHeight="1">
      <c r="A30" s="41" t="s">
        <v>133</v>
      </c>
      <c r="B30" s="42" t="s">
        <v>134</v>
      </c>
      <c r="C30" s="41" t="s">
        <v>61</v>
      </c>
      <c r="D30" s="45" t="s">
        <v>61</v>
      </c>
      <c r="E30" s="36"/>
      <c r="F30" s="37"/>
    </row>
    <row r="31" spans="1:6" ht="25.5" customHeight="1">
      <c r="A31" s="41" t="s">
        <v>34</v>
      </c>
      <c r="B31" s="42" t="s">
        <v>135</v>
      </c>
      <c r="C31" s="41" t="s">
        <v>44</v>
      </c>
      <c r="D31" s="45">
        <v>576</v>
      </c>
      <c r="E31" s="36"/>
      <c r="F31" s="37">
        <f t="shared" si="0"/>
        <v>0</v>
      </c>
    </row>
    <row r="32" spans="1:6" ht="25.5" customHeight="1">
      <c r="A32" s="41" t="s">
        <v>46</v>
      </c>
      <c r="B32" s="42" t="s">
        <v>136</v>
      </c>
      <c r="C32" s="41" t="s">
        <v>98</v>
      </c>
      <c r="D32" s="70">
        <v>350</v>
      </c>
      <c r="E32" s="36"/>
      <c r="F32" s="37">
        <f t="shared" si="0"/>
        <v>0</v>
      </c>
    </row>
    <row r="33" spans="1:6" ht="27.75" customHeight="1">
      <c r="A33" s="57" t="s">
        <v>37</v>
      </c>
      <c r="B33" s="57"/>
      <c r="C33" s="57"/>
      <c r="D33" s="58">
        <f>ROUND(SUM(F5:F32),0)</f>
        <v>0</v>
      </c>
      <c r="E33" s="58"/>
      <c r="F33" s="23" t="s">
        <v>19</v>
      </c>
    </row>
  </sheetData>
  <sheetProtection password="DE78" sheet="1"/>
  <protectedRanges>
    <protectedRange sqref="E6 E8:E9 E11 E13:E14 E16:E19 E21:E22 E24:E25 E27:E29 E31:E32" name="区域1"/>
  </protectedRanges>
  <mergeCells count="6">
    <mergeCell ref="A33:C33"/>
    <mergeCell ref="D33:E3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4">
      <selection activeCell="D6" sqref="D6:D12"/>
    </sheetView>
  </sheetViews>
  <sheetFormatPr defaultColWidth="9.00390625" defaultRowHeight="14.25"/>
  <cols>
    <col min="1" max="1" width="11.00390625" style="24" customWidth="1"/>
    <col min="2" max="2" width="28.375" style="16" customWidth="1"/>
    <col min="3" max="3" width="8.50390625" style="16" customWidth="1"/>
    <col min="4" max="4" width="11.625" style="25" bestFit="1" customWidth="1"/>
    <col min="5" max="5" width="9.375" style="26" customWidth="1"/>
    <col min="6" max="6" width="12.125" style="26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59" t="s">
        <v>0</v>
      </c>
      <c r="B1" s="59"/>
      <c r="C1" s="59"/>
      <c r="D1" s="59"/>
      <c r="E1" s="59"/>
      <c r="F1" s="59"/>
    </row>
    <row r="2" spans="1:6" ht="24.75" customHeight="1">
      <c r="A2" s="17" t="s">
        <v>18</v>
      </c>
      <c r="B2" s="60" t="str">
        <f>'第100章'!B2</f>
        <v>房山区刘夏路（K0+000-K5+970.475）大修工程</v>
      </c>
      <c r="C2" s="60"/>
      <c r="D2" s="60"/>
      <c r="E2" s="61" t="s">
        <v>6</v>
      </c>
      <c r="F2" s="61"/>
    </row>
    <row r="3" spans="1:6" ht="30" customHeight="1">
      <c r="A3" s="62" t="s">
        <v>63</v>
      </c>
      <c r="B3" s="62"/>
      <c r="C3" s="62"/>
      <c r="D3" s="62"/>
      <c r="E3" s="62"/>
      <c r="F3" s="62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8" ht="30" customHeight="1">
      <c r="A5" s="41" t="s">
        <v>87</v>
      </c>
      <c r="B5" s="42" t="s">
        <v>88</v>
      </c>
      <c r="C5" s="41" t="s">
        <v>61</v>
      </c>
      <c r="D5" s="43" t="s">
        <v>61</v>
      </c>
      <c r="E5" s="44"/>
      <c r="F5" s="37"/>
      <c r="H5" s="22"/>
    </row>
    <row r="6" spans="1:8" ht="30" customHeight="1">
      <c r="A6" s="41" t="s">
        <v>34</v>
      </c>
      <c r="B6" s="42" t="s">
        <v>137</v>
      </c>
      <c r="C6" s="41" t="s">
        <v>45</v>
      </c>
      <c r="D6" s="45">
        <v>12</v>
      </c>
      <c r="E6" s="44"/>
      <c r="F6" s="37">
        <f aca="true" t="shared" si="0" ref="F6:F12">ROUND(D6*E6,0)</f>
        <v>0</v>
      </c>
      <c r="H6" s="22"/>
    </row>
    <row r="7" spans="1:8" ht="30" customHeight="1">
      <c r="A7" s="41" t="s">
        <v>46</v>
      </c>
      <c r="B7" s="42" t="s">
        <v>138</v>
      </c>
      <c r="C7" s="41" t="s">
        <v>45</v>
      </c>
      <c r="D7" s="45">
        <v>47.5</v>
      </c>
      <c r="E7" s="44"/>
      <c r="F7" s="37">
        <f t="shared" si="0"/>
        <v>0</v>
      </c>
      <c r="H7" s="22"/>
    </row>
    <row r="8" spans="1:8" ht="30" customHeight="1">
      <c r="A8" s="41" t="s">
        <v>54</v>
      </c>
      <c r="B8" s="42" t="s">
        <v>139</v>
      </c>
      <c r="C8" s="41" t="s">
        <v>45</v>
      </c>
      <c r="D8" s="45">
        <v>6</v>
      </c>
      <c r="E8" s="44"/>
      <c r="F8" s="37">
        <f t="shared" si="0"/>
        <v>0</v>
      </c>
      <c r="H8" s="22"/>
    </row>
    <row r="9" spans="1:8" ht="30" customHeight="1">
      <c r="A9" s="41" t="s">
        <v>94</v>
      </c>
      <c r="B9" s="42" t="s">
        <v>140</v>
      </c>
      <c r="C9" s="41" t="s">
        <v>45</v>
      </c>
      <c r="D9" s="45">
        <v>17</v>
      </c>
      <c r="E9" s="44"/>
      <c r="F9" s="37">
        <f t="shared" si="0"/>
        <v>0</v>
      </c>
      <c r="H9" s="22"/>
    </row>
    <row r="10" spans="1:8" ht="30" customHeight="1">
      <c r="A10" s="41" t="s">
        <v>62</v>
      </c>
      <c r="B10" s="42" t="s">
        <v>141</v>
      </c>
      <c r="C10" s="41" t="s">
        <v>61</v>
      </c>
      <c r="D10" s="45" t="s">
        <v>61</v>
      </c>
      <c r="E10" s="44"/>
      <c r="F10" s="37"/>
      <c r="H10" s="22"/>
    </row>
    <row r="11" spans="1:8" ht="30" customHeight="1">
      <c r="A11" s="41" t="s">
        <v>34</v>
      </c>
      <c r="B11" s="42" t="s">
        <v>142</v>
      </c>
      <c r="C11" s="41" t="s">
        <v>44</v>
      </c>
      <c r="D11" s="45">
        <v>14.8</v>
      </c>
      <c r="E11" s="44"/>
      <c r="F11" s="37">
        <f t="shared" si="0"/>
        <v>0</v>
      </c>
      <c r="H11" s="22"/>
    </row>
    <row r="12" spans="1:8" ht="30" customHeight="1">
      <c r="A12" s="41" t="s">
        <v>143</v>
      </c>
      <c r="B12" s="42" t="s">
        <v>144</v>
      </c>
      <c r="C12" s="41" t="s">
        <v>45</v>
      </c>
      <c r="D12" s="45">
        <v>20.4</v>
      </c>
      <c r="E12" s="44"/>
      <c r="F12" s="37">
        <f t="shared" si="0"/>
        <v>0</v>
      </c>
      <c r="H12" s="22"/>
    </row>
    <row r="13" spans="1:6" ht="30" customHeight="1">
      <c r="A13" s="57" t="s">
        <v>57</v>
      </c>
      <c r="B13" s="57"/>
      <c r="C13" s="57"/>
      <c r="D13" s="58">
        <f>ROUND(SUM(F5:F12),0)</f>
        <v>0</v>
      </c>
      <c r="E13" s="58"/>
      <c r="F13" s="23" t="s">
        <v>19</v>
      </c>
    </row>
  </sheetData>
  <sheetProtection password="DE78" sheet="1"/>
  <protectedRanges>
    <protectedRange sqref="E6:E9 E11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1" sqref="G11"/>
    </sheetView>
  </sheetViews>
  <sheetFormatPr defaultColWidth="9.00390625" defaultRowHeight="14.25"/>
  <cols>
    <col min="1" max="1" width="9.25390625" style="0" customWidth="1"/>
    <col min="2" max="2" width="10.125" style="0" customWidth="1"/>
    <col min="3" max="3" width="40.375" style="0" customWidth="1"/>
    <col min="4" max="4" width="19.50390625" style="0" customWidth="1"/>
  </cols>
  <sheetData>
    <row r="1" spans="1:4" ht="39.75" customHeight="1">
      <c r="A1" s="67" t="s">
        <v>7</v>
      </c>
      <c r="B1" s="67"/>
      <c r="C1" s="67"/>
      <c r="D1" s="67"/>
    </row>
    <row r="2" spans="1:4" ht="39" customHeight="1">
      <c r="A2" s="39" t="str">
        <f>"工程名称："</f>
        <v>工程名称：</v>
      </c>
      <c r="B2" s="69" t="str">
        <f>'第100章'!B2</f>
        <v>房山区刘夏路（K0+000-K5+970.475）大修工程</v>
      </c>
      <c r="C2" s="69"/>
      <c r="D2" s="40" t="s">
        <v>146</v>
      </c>
    </row>
    <row r="3" spans="1:4" ht="39" customHeight="1">
      <c r="A3" s="7" t="s">
        <v>8</v>
      </c>
      <c r="B3" s="7" t="s">
        <v>9</v>
      </c>
      <c r="C3" s="7" t="s">
        <v>10</v>
      </c>
      <c r="D3" s="10" t="s">
        <v>20</v>
      </c>
    </row>
    <row r="4" spans="1:4" ht="27.75" customHeight="1">
      <c r="A4" s="1">
        <v>1</v>
      </c>
      <c r="B4" s="1">
        <v>100</v>
      </c>
      <c r="C4" s="1" t="s">
        <v>11</v>
      </c>
      <c r="D4" s="38">
        <f>'第100章'!D14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38">
        <f>'第200章'!D27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38">
        <f>'第300章 '!D33:E33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38">
        <f>'第400章'!D13</f>
        <v>0</v>
      </c>
    </row>
    <row r="8" spans="1:4" ht="27.75" customHeight="1">
      <c r="A8" s="1">
        <v>5</v>
      </c>
      <c r="B8" s="1">
        <v>500</v>
      </c>
      <c r="C8" s="1" t="s">
        <v>15</v>
      </c>
      <c r="D8" s="38"/>
    </row>
    <row r="9" spans="1:4" ht="27.75" customHeight="1">
      <c r="A9" s="1">
        <v>6</v>
      </c>
      <c r="B9" s="1">
        <v>600</v>
      </c>
      <c r="C9" s="1" t="s">
        <v>16</v>
      </c>
      <c r="D9" s="38"/>
    </row>
    <row r="10" spans="1:4" ht="27.75" customHeight="1">
      <c r="A10" s="1">
        <v>7</v>
      </c>
      <c r="B10" s="1">
        <v>700</v>
      </c>
      <c r="C10" s="1" t="s">
        <v>17</v>
      </c>
      <c r="D10" s="38"/>
    </row>
    <row r="11" spans="1:4" ht="27.75" customHeight="1">
      <c r="A11" s="1">
        <v>8</v>
      </c>
      <c r="B11" s="66" t="s">
        <v>22</v>
      </c>
      <c r="C11" s="66"/>
      <c r="D11" s="38">
        <f>SUM(D4:D10)</f>
        <v>0</v>
      </c>
    </row>
    <row r="12" spans="1:4" ht="27.75" customHeight="1">
      <c r="A12" s="1">
        <v>9</v>
      </c>
      <c r="B12" s="66" t="s">
        <v>23</v>
      </c>
      <c r="C12" s="66"/>
      <c r="D12" s="38"/>
    </row>
    <row r="13" spans="1:4" ht="27.75" customHeight="1">
      <c r="A13" s="1">
        <v>10</v>
      </c>
      <c r="B13" s="65" t="s">
        <v>38</v>
      </c>
      <c r="C13" s="66"/>
      <c r="D13" s="38">
        <f>ROUND(8438270*1.5/100,0)</f>
        <v>126574</v>
      </c>
    </row>
    <row r="14" spans="1:4" ht="38.25" customHeight="1">
      <c r="A14" s="1">
        <v>11</v>
      </c>
      <c r="B14" s="68" t="s">
        <v>32</v>
      </c>
      <c r="C14" s="68"/>
      <c r="D14" s="38">
        <f>ROUND(D11-D12-D13,0)</f>
        <v>-126574</v>
      </c>
    </row>
    <row r="15" spans="1:4" ht="30.75" customHeight="1">
      <c r="A15" s="1">
        <v>12</v>
      </c>
      <c r="B15" s="66" t="s">
        <v>145</v>
      </c>
      <c r="C15" s="66"/>
      <c r="D15" s="38">
        <f>ROUND(D14*5%,0)</f>
        <v>-6329</v>
      </c>
    </row>
    <row r="16" spans="1:4" ht="30.75" customHeight="1">
      <c r="A16" s="1">
        <v>13</v>
      </c>
      <c r="B16" s="66" t="s">
        <v>33</v>
      </c>
      <c r="C16" s="66"/>
      <c r="D16" s="38">
        <f>D11+D15</f>
        <v>-6329</v>
      </c>
    </row>
    <row r="17" spans="1:4" ht="30" customHeight="1">
      <c r="A17" s="63"/>
      <c r="B17" s="64"/>
      <c r="C17" s="64"/>
      <c r="D17" s="64"/>
    </row>
  </sheetData>
  <sheetProtection password="DE78" sheet="1"/>
  <protectedRanges>
    <protectedRange sqref="D13" name="区域1"/>
  </protectedRanges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B2:C2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2016-05-14T01:58:18Z</cp:lastPrinted>
  <dcterms:created xsi:type="dcterms:W3CDTF">2008-04-07T07:00:19Z</dcterms:created>
  <dcterms:modified xsi:type="dcterms:W3CDTF">2016-05-14T02:15:31Z</dcterms:modified>
  <cp:category/>
  <cp:version/>
  <cp:contentType/>
  <cp:contentStatus/>
</cp:coreProperties>
</file>