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7290" tabRatio="610" activeTab="0"/>
  </bookViews>
  <sheets>
    <sheet name="第100章" sheetId="1" r:id="rId1"/>
    <sheet name="第200章" sheetId="2" r:id="rId2"/>
    <sheet name="第300章" sheetId="3" r:id="rId3"/>
    <sheet name="第600章" sheetId="4" r:id="rId4"/>
    <sheet name="汇总表" sheetId="5" r:id="rId5"/>
  </sheets>
  <definedNames>
    <definedName name="_xlnm.Print_Titles" localSheetId="1">'第200章'!$1:$4</definedName>
    <definedName name="_xlnm.Print_Titles" localSheetId="2">'第300章'!$1:$4</definedName>
    <definedName name="_xlnm.Print_Titles" localSheetId="3">'第600章'!$1:$4</definedName>
  </definedNames>
  <calcPr fullCalcOnLoad="1"/>
</workbook>
</file>

<file path=xl/sharedStrings.xml><?xml version="1.0" encoding="utf-8"?>
<sst xmlns="http://schemas.openxmlformats.org/spreadsheetml/2006/main" count="274" uniqueCount="156">
  <si>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</si>
  <si>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</si>
  <si>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</si>
  <si>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</si>
  <si>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</si>
  <si>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</si>
  <si>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</si>
  <si>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</si>
  <si>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</si>
  <si>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</si>
  <si>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</si>
  <si>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</si>
  <si>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隧道</t>
  </si>
  <si>
    <t>绿化及环境保护</t>
  </si>
  <si>
    <t>工程名称：</t>
  </si>
  <si>
    <t>元</t>
  </si>
  <si>
    <t>金额（元）</t>
  </si>
  <si>
    <t>清单  第100章 合计   人民币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</si>
  <si>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</si>
  <si>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</si>
  <si>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</si>
  <si>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</si>
  <si>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</si>
  <si>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</si>
  <si>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</si>
  <si>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</si>
  <si>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/>
  </si>
  <si>
    <t>-a</t>
  </si>
  <si>
    <t>m2</t>
  </si>
  <si>
    <t>308-2</t>
  </si>
  <si>
    <t>103-1</t>
  </si>
  <si>
    <t>清单     第100章   总则</t>
  </si>
  <si>
    <t>竣工文件</t>
  </si>
  <si>
    <t>施工环保费</t>
  </si>
  <si>
    <t>102-3</t>
  </si>
  <si>
    <t>-b</t>
  </si>
  <si>
    <t>308-1</t>
  </si>
  <si>
    <t>309-2</t>
  </si>
  <si>
    <t>中粒式沥青混凝土</t>
  </si>
  <si>
    <t>粗粒式沥青混凝土</t>
  </si>
  <si>
    <t>310-2</t>
  </si>
  <si>
    <t>313-5</t>
  </si>
  <si>
    <t>混凝土预制块路缘石</t>
  </si>
  <si>
    <t>313-6</t>
  </si>
  <si>
    <t>座</t>
  </si>
  <si>
    <t>清单  第200章 合计   人民币</t>
  </si>
  <si>
    <t>元</t>
  </si>
  <si>
    <t>清单  第300章 合计   人民币</t>
  </si>
  <si>
    <t>元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</si>
  <si>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</si>
  <si>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</si>
  <si>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</si>
  <si>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202-2</t>
  </si>
  <si>
    <t>挖除旧路</t>
  </si>
  <si>
    <t>202-3</t>
  </si>
  <si>
    <t>拆除结构物</t>
  </si>
  <si>
    <t>-c</t>
  </si>
  <si>
    <t>203-1</t>
  </si>
  <si>
    <t>路基挖方</t>
  </si>
  <si>
    <t>挖土方</t>
  </si>
  <si>
    <t>m3</t>
  </si>
  <si>
    <t>204-1</t>
  </si>
  <si>
    <t>路基填筑（包括填前压实）</t>
  </si>
  <si>
    <t>205-1</t>
  </si>
  <si>
    <t>软土地基处理</t>
  </si>
  <si>
    <t>207-8</t>
  </si>
  <si>
    <t>预制混凝土坡面排水结构物</t>
  </si>
  <si>
    <t>m</t>
  </si>
  <si>
    <t>-d</t>
  </si>
  <si>
    <t>改性乳化沥青透层</t>
  </si>
  <si>
    <t>改性乳化沥青粘层</t>
  </si>
  <si>
    <t>309-3</t>
  </si>
  <si>
    <t>人行步道</t>
  </si>
  <si>
    <t>314-1</t>
  </si>
  <si>
    <t>排水管</t>
  </si>
  <si>
    <t>314-3</t>
  </si>
  <si>
    <t>检查井、雨水口</t>
  </si>
  <si>
    <t>202-5</t>
  </si>
  <si>
    <t>临时道路修建、养护与拆除（包括原道路的养护费）</t>
  </si>
  <si>
    <t>103-6</t>
  </si>
  <si>
    <t>交通导改</t>
  </si>
  <si>
    <t>路基</t>
  </si>
  <si>
    <t>路面</t>
  </si>
  <si>
    <t>桥梁、涵洞</t>
  </si>
  <si>
    <t>安全设施及预埋管线</t>
  </si>
  <si>
    <t>清单     第300章  路面</t>
  </si>
  <si>
    <t>清单     第200章  路 基</t>
  </si>
  <si>
    <t>挖除石灰粉煤灰稳定土</t>
  </si>
  <si>
    <t>拆除旧路缘石</t>
  </si>
  <si>
    <t>拆除京台高速护栏</t>
  </si>
  <si>
    <t>拆除现况矩形沟及排水管等</t>
  </si>
  <si>
    <t>项</t>
  </si>
  <si>
    <t>202-4</t>
  </si>
  <si>
    <t>铣刨旧路</t>
  </si>
  <si>
    <t>铣刨旧路  4cm</t>
  </si>
  <si>
    <t>回收沥青混合料旧料（使用8年以内）</t>
  </si>
  <si>
    <t>t</t>
  </si>
  <si>
    <t>挖除非适用材料</t>
  </si>
  <si>
    <t>填土方</t>
  </si>
  <si>
    <t>9%石灰土</t>
  </si>
  <si>
    <t>-l</t>
  </si>
  <si>
    <t>玻纤土工格栅</t>
  </si>
  <si>
    <t>矩形盖板沟   1.0*1.0m</t>
  </si>
  <si>
    <t>矩形盖板沟   1.0*1.2m</t>
  </si>
  <si>
    <t>矩形盖板沟   1.0*1.5m</t>
  </si>
  <si>
    <t>208-4</t>
  </si>
  <si>
    <t>预制混凝土块护坡</t>
  </si>
  <si>
    <t>六棱砖防护</t>
  </si>
  <si>
    <t>304-4</t>
  </si>
  <si>
    <t>水泥稳定粒料（底）基层</t>
  </si>
  <si>
    <t>水泥稳定碎石底基层  16cm</t>
  </si>
  <si>
    <t>水泥稳定碎石基层  16cm</t>
  </si>
  <si>
    <t>ZAC-16C(热再生）   4cm</t>
  </si>
  <si>
    <t>ZAC-25C(热再生）   7cm</t>
  </si>
  <si>
    <t>ZAC-25C(热再生，+岩沥青抗车辙剂）   7cm</t>
  </si>
  <si>
    <t xml:space="preserve">改性乳化沥青下封层  </t>
  </si>
  <si>
    <t>甲2型砼路缘石（12*30*74.5cm）</t>
  </si>
  <si>
    <t>防滑步道砖  6cm</t>
  </si>
  <si>
    <t>盲道砖  6cm</t>
  </si>
  <si>
    <t>混凝土满包排水管  D=600mm</t>
  </si>
  <si>
    <t>314-2</t>
  </si>
  <si>
    <t>纵向雨水沟（管）</t>
  </si>
  <si>
    <t>混凝土满包雨水管  D=200mm</t>
  </si>
  <si>
    <t>混凝土满包雨水管  D=300mm</t>
  </si>
  <si>
    <t>混凝土检查井</t>
  </si>
  <si>
    <t>单篦雨水口（混凝土砖砌）</t>
  </si>
  <si>
    <t>个</t>
  </si>
  <si>
    <t>314-4</t>
  </si>
  <si>
    <t>出水口</t>
  </si>
  <si>
    <t>出水口（06MS201-9-5)</t>
  </si>
  <si>
    <t>清单     第600章  安全设施及预埋管线</t>
  </si>
  <si>
    <t>清单  第600章 合计   人民币</t>
  </si>
  <si>
    <t>602-4</t>
  </si>
  <si>
    <t>活动式钢护栏</t>
  </si>
  <si>
    <t>人行道护栏  高1.3m</t>
  </si>
  <si>
    <t>602-8</t>
  </si>
  <si>
    <t>恢复交通设施</t>
  </si>
  <si>
    <t>恢复京台高速护栏</t>
  </si>
  <si>
    <t>605-1</t>
  </si>
  <si>
    <t>路面标线</t>
  </si>
  <si>
    <t>彩色非机动通行带</t>
  </si>
  <si>
    <t>矩形盖板沟   0.8*0.8m</t>
  </si>
  <si>
    <t>C15陶粒混凝土基层   32cm</t>
  </si>
  <si>
    <t>混凝土满包排水管排水管  D=1000mm</t>
  </si>
  <si>
    <t>混凝土满包排水管排水管  D=1200mm</t>
  </si>
  <si>
    <t>双篦雨水口（混凝土砖砌）</t>
  </si>
  <si>
    <r>
      <t>清单合计减去材料、工程设备、专业工程暂估价、安全生产费（非竞争性部分）合计(</t>
    </r>
    <r>
      <rPr>
        <sz val="12"/>
        <rFont val="宋体"/>
        <family val="0"/>
      </rPr>
      <t>8-9-10</t>
    </r>
    <r>
      <rPr>
        <sz val="12"/>
        <rFont val="宋体"/>
        <family val="0"/>
      </rPr>
      <t>=1</t>
    </r>
    <r>
      <rPr>
        <sz val="12"/>
        <rFont val="宋体"/>
        <family val="0"/>
      </rPr>
      <t>1</t>
    </r>
    <r>
      <rPr>
        <sz val="12"/>
        <rFont val="宋体"/>
        <family val="0"/>
      </rPr>
      <t>)（评标价）</t>
    </r>
  </si>
  <si>
    <r>
      <t>按上项（1</t>
    </r>
    <r>
      <rPr>
        <sz val="12"/>
        <rFont val="宋体"/>
        <family val="0"/>
      </rPr>
      <t>1</t>
    </r>
    <r>
      <rPr>
        <sz val="12"/>
        <rFont val="宋体"/>
        <family val="0"/>
      </rPr>
      <t>）金额的3</t>
    </r>
    <r>
      <rPr>
        <sz val="12"/>
        <rFont val="宋体"/>
        <family val="0"/>
      </rPr>
      <t>%作为不可预见因素的暂定金额</t>
    </r>
  </si>
  <si>
    <t>投标价（8+12=13）</t>
  </si>
  <si>
    <t>德亦路道路工程第3标段</t>
  </si>
  <si>
    <t>拆除现况路中防撞混凝土墩1米高</t>
  </si>
  <si>
    <t>604-12</t>
  </si>
  <si>
    <t>阻车桩</t>
  </si>
  <si>
    <t>根</t>
  </si>
  <si>
    <t>312-3</t>
  </si>
  <si>
    <t>水泥混凝土基层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</si>
</sst>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#0.000"/>
    <numFmt numFmtId="193" formatCode="#0.00"/>
    <numFmt numFmtId="194" formatCode="#0.0"/>
    <numFmt numFmtId="195" formatCode="0.0000_ "/>
    <numFmt numFmtId="196" formatCode="0.000_ "/>
    <numFmt numFmtId="197" formatCode="0.00000_ "/>
    <numFmt numFmtId="198" formatCode="0.00_);[Red]\(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0.0"/>
    <numFmt numFmtId="204" formatCode="0.0_);[Red]\(0.0\)"/>
    <numFmt numFmtId="205" formatCode="0.00_ ;[Red]\-0.00\ "/>
    <numFmt numFmtId="206" formatCode="0.000"/>
  </numFmts>
  <fonts count="52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.5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6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u val="single"/>
      <sz val="12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185" fontId="48" fillId="0" borderId="10" xfId="0" applyNumberFormat="1" applyFont="1" applyFill="1" applyBorder="1" applyAlignment="1">
      <alignment horizontal="center" vertical="center" wrapText="1"/>
    </xf>
    <xf numFmtId="185" fontId="49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1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left"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184" fontId="49" fillId="0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10" xfId="0" applyFont="1" applyFill="1" applyBorder="1" applyAlignment="1">
      <alignment horizontal="center" vertical="center" shrinkToFit="1"/>
    </xf>
    <xf numFmtId="0" fontId="45" fillId="0" borderId="0" xfId="0" applyFont="1" applyFill="1" applyAlignment="1">
      <alignment horizontal="left" vertical="center"/>
    </xf>
    <xf numFmtId="0" fontId="45" fillId="0" borderId="0" xfId="0" applyNumberFormat="1" applyFont="1" applyFill="1" applyAlignment="1">
      <alignment horizontal="center" vertical="center" shrinkToFit="1"/>
    </xf>
    <xf numFmtId="0" fontId="45" fillId="0" borderId="0" xfId="0" applyFont="1" applyFill="1" applyAlignment="1">
      <alignment vertical="center" shrinkToFit="1"/>
    </xf>
    <xf numFmtId="49" fontId="47" fillId="0" borderId="10" xfId="0" applyNumberFormat="1" applyFont="1" applyFill="1" applyBorder="1" applyAlignment="1">
      <alignment horizontal="center" vertical="center"/>
    </xf>
    <xf numFmtId="184" fontId="49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5" fontId="48" fillId="0" borderId="10" xfId="0" applyNumberFormat="1" applyFont="1" applyFill="1" applyBorder="1" applyAlignment="1">
      <alignment horizontal="center" vertical="center" shrinkToFit="1"/>
    </xf>
    <xf numFmtId="185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shrinkToFit="1"/>
    </xf>
    <xf numFmtId="2" fontId="49" fillId="0" borderId="10" xfId="0" applyNumberFormat="1" applyFont="1" applyFill="1" applyBorder="1" applyAlignment="1">
      <alignment horizontal="center" vertical="center" shrinkToFit="1"/>
    </xf>
    <xf numFmtId="184" fontId="48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shrinkToFit="1"/>
    </xf>
    <xf numFmtId="206" fontId="49" fillId="0" borderId="10" xfId="0" applyNumberFormat="1" applyFont="1" applyFill="1" applyBorder="1" applyAlignment="1">
      <alignment horizontal="center" vertical="center" shrinkToFit="1"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left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184" fontId="2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196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right" vertical="center"/>
    </xf>
    <xf numFmtId="185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shrinkToFit="1"/>
      <protection hidden="1"/>
    </xf>
    <xf numFmtId="0" fontId="4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shrinkToFit="1"/>
    </xf>
    <xf numFmtId="205" fontId="49" fillId="0" borderId="10" xfId="0" applyNumberFormat="1" applyFont="1" applyFill="1" applyBorder="1" applyAlignment="1">
      <alignment horizontal="center" vertical="center" shrinkToFit="1"/>
    </xf>
    <xf numFmtId="205" fontId="49" fillId="0" borderId="10" xfId="0" applyNumberFormat="1" applyFont="1" applyFill="1" applyBorder="1" applyAlignment="1" applyProtection="1">
      <alignment horizontal="center" vertical="center" shrinkToFit="1"/>
      <protection/>
    </xf>
    <xf numFmtId="0" fontId="45" fillId="0" borderId="0" xfId="0" applyFont="1" applyFill="1" applyAlignment="1">
      <alignment vertical="center" shrinkToFi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A11" sqref="A11:C11"/>
    </sheetView>
  </sheetViews>
  <sheetFormatPr defaultColWidth="9.00390625" defaultRowHeight="14.25"/>
  <cols>
    <col min="1" max="1" width="9.50390625" style="8" customWidth="1"/>
    <col min="2" max="2" width="29.25390625" style="8" customWidth="1"/>
    <col min="3" max="3" width="8.375" style="8" customWidth="1"/>
    <col min="4" max="4" width="8.00390625" style="8" customWidth="1"/>
    <col min="5" max="6" width="13.00390625" style="8" customWidth="1"/>
    <col min="7" max="7" width="9.00390625" style="8" customWidth="1"/>
    <col min="8" max="8" width="11.625" style="8" bestFit="1" customWidth="1"/>
    <col min="9" max="16384" width="9.00390625" style="8" customWidth="1"/>
  </cols>
  <sheetData>
    <row r="1" spans="1:6" ht="48" customHeight="1">
      <c r="A1" s="53" t="s">
        <v>0</v>
      </c>
      <c r="B1" s="53"/>
      <c r="C1" s="53"/>
      <c r="D1" s="53"/>
      <c r="E1" s="53"/>
      <c r="F1" s="53"/>
    </row>
    <row r="2" spans="1:5" ht="33" customHeight="1">
      <c r="A2" s="8" t="s">
        <v>14</v>
      </c>
      <c r="B2" s="54" t="s">
        <v>149</v>
      </c>
      <c r="C2" s="54"/>
      <c r="D2" s="54"/>
      <c r="E2" s="8" t="s">
        <v>5</v>
      </c>
    </row>
    <row r="3" spans="1:6" s="9" customFormat="1" ht="36" customHeight="1">
      <c r="A3" s="55" t="s">
        <v>31</v>
      </c>
      <c r="B3" s="55"/>
      <c r="C3" s="55"/>
      <c r="D3" s="55"/>
      <c r="E3" s="55"/>
      <c r="F3" s="55"/>
    </row>
    <row r="4" spans="1:6" ht="36" customHeight="1">
      <c r="A4" s="10" t="s">
        <v>18</v>
      </c>
      <c r="B4" s="10" t="s">
        <v>19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s="33" customFormat="1" ht="36" customHeight="1">
      <c r="A5" s="31" t="s">
        <v>20</v>
      </c>
      <c r="B5" s="32" t="s">
        <v>32</v>
      </c>
      <c r="C5" s="31" t="s">
        <v>21</v>
      </c>
      <c r="D5" s="31">
        <v>1</v>
      </c>
      <c r="E5" s="35"/>
      <c r="F5" s="12">
        <f>ROUND(D5*E5,0)</f>
        <v>0</v>
      </c>
    </row>
    <row r="6" spans="1:6" s="33" customFormat="1" ht="36" customHeight="1">
      <c r="A6" s="31" t="s">
        <v>25</v>
      </c>
      <c r="B6" s="32" t="s">
        <v>33</v>
      </c>
      <c r="C6" s="31" t="s">
        <v>21</v>
      </c>
      <c r="D6" s="31">
        <v>1</v>
      </c>
      <c r="E6" s="35"/>
      <c r="F6" s="12">
        <f>ROUND(D6*E6,0)</f>
        <v>0</v>
      </c>
    </row>
    <row r="7" spans="1:6" s="33" customFormat="1" ht="36" customHeight="1">
      <c r="A7" s="31" t="s">
        <v>34</v>
      </c>
      <c r="B7" s="32" t="s">
        <v>22</v>
      </c>
      <c r="C7" s="31" t="s">
        <v>21</v>
      </c>
      <c r="D7" s="31">
        <v>1</v>
      </c>
      <c r="E7" s="35"/>
      <c r="F7" s="12">
        <f>ROUND(D7*E7,0)</f>
        <v>0</v>
      </c>
    </row>
    <row r="8" spans="1:6" s="33" customFormat="1" ht="36" customHeight="1">
      <c r="A8" s="31" t="s">
        <v>30</v>
      </c>
      <c r="B8" s="32" t="s">
        <v>78</v>
      </c>
      <c r="C8" s="31" t="s">
        <v>21</v>
      </c>
      <c r="D8" s="31">
        <v>1</v>
      </c>
      <c r="E8" s="35"/>
      <c r="F8" s="12">
        <f>ROUND(D8*E8,0)</f>
        <v>0</v>
      </c>
    </row>
    <row r="9" spans="1:6" s="34" customFormat="1" ht="36" customHeight="1">
      <c r="A9" s="31" t="s">
        <v>79</v>
      </c>
      <c r="B9" s="32" t="s">
        <v>80</v>
      </c>
      <c r="C9" s="31" t="s">
        <v>21</v>
      </c>
      <c r="D9" s="31">
        <v>1</v>
      </c>
      <c r="E9" s="36"/>
      <c r="F9" s="12">
        <f>ROUND(D9*E9,0)</f>
        <v>0</v>
      </c>
    </row>
    <row r="10" spans="1:6" s="34" customFormat="1" ht="36" customHeight="1">
      <c r="A10" s="31" t="s">
        <v>23</v>
      </c>
      <c r="B10" s="32" t="s">
        <v>24</v>
      </c>
      <c r="C10" s="31" t="s">
        <v>21</v>
      </c>
      <c r="D10" s="31">
        <v>1</v>
      </c>
      <c r="E10" s="36"/>
      <c r="F10" s="12">
        <f>ROUND(D10*E10,0)</f>
        <v>0</v>
      </c>
    </row>
    <row r="11" spans="1:14" ht="39" customHeight="1">
      <c r="A11" s="56" t="s">
        <v>17</v>
      </c>
      <c r="B11" s="56"/>
      <c r="C11" s="56"/>
      <c r="D11" s="57">
        <f>ROUND(SUM(F5:F10),0)</f>
        <v>0</v>
      </c>
      <c r="E11" s="57"/>
      <c r="F11" s="13" t="s">
        <v>15</v>
      </c>
      <c r="G11" s="14"/>
      <c r="H11" s="14"/>
      <c r="I11" s="14"/>
      <c r="J11" s="14"/>
      <c r="K11" s="14"/>
      <c r="L11" s="14"/>
      <c r="M11" s="14"/>
      <c r="N11" s="14"/>
    </row>
    <row r="12" ht="32.25" customHeight="1"/>
    <row r="13" ht="25.5" customHeight="1">
      <c r="A13" s="15"/>
    </row>
  </sheetData>
  <sheetProtection password="CAF9" sheet="1"/>
  <protectedRanges>
    <protectedRange sqref="E5:E10" name="区域1"/>
  </protectedRanges>
  <mergeCells count="5">
    <mergeCell ref="A1:F1"/>
    <mergeCell ref="B2:D2"/>
    <mergeCell ref="A3:F3"/>
    <mergeCell ref="A11:C11"/>
    <mergeCell ref="D11:E11"/>
  </mergeCells>
  <printOptions/>
  <pageMargins left="0.7086614173228347" right="0.7086614173228347" top="0.7480314960629921" bottom="1.23" header="0.31496062992125984" footer="3.61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29" sqref="E29"/>
    </sheetView>
  </sheetViews>
  <sheetFormatPr defaultColWidth="9.00390625" defaultRowHeight="14.25"/>
  <cols>
    <col min="1" max="1" width="11.00390625" style="8" customWidth="1"/>
    <col min="2" max="2" width="27.75390625" style="21" customWidth="1"/>
    <col min="3" max="3" width="7.625" style="8" customWidth="1"/>
    <col min="4" max="4" width="11.625" style="22" bestFit="1" customWidth="1"/>
    <col min="5" max="5" width="10.25390625" style="73" customWidth="1"/>
    <col min="6" max="6" width="12.125" style="23" customWidth="1"/>
    <col min="7" max="16384" width="9.00390625" style="8" customWidth="1"/>
  </cols>
  <sheetData>
    <row r="1" spans="1:6" ht="42.75" customHeight="1">
      <c r="A1" s="53" t="s">
        <v>0</v>
      </c>
      <c r="B1" s="53"/>
      <c r="C1" s="53"/>
      <c r="D1" s="53"/>
      <c r="E1" s="53"/>
      <c r="F1" s="53"/>
    </row>
    <row r="2" spans="1:6" ht="42.75" customHeight="1">
      <c r="A2" s="16" t="s">
        <v>14</v>
      </c>
      <c r="B2" s="58" t="str">
        <f>'第100章'!B2</f>
        <v>德亦路道路工程第3标段</v>
      </c>
      <c r="C2" s="58"/>
      <c r="D2" s="58"/>
      <c r="E2" s="59" t="s">
        <v>6</v>
      </c>
      <c r="F2" s="59"/>
    </row>
    <row r="3" spans="1:6" ht="36" customHeight="1">
      <c r="A3" s="55" t="s">
        <v>86</v>
      </c>
      <c r="B3" s="55"/>
      <c r="C3" s="55"/>
      <c r="D3" s="55"/>
      <c r="E3" s="55"/>
      <c r="F3" s="55"/>
    </row>
    <row r="4" spans="1:6" ht="36" customHeight="1">
      <c r="A4" s="10" t="s">
        <v>18</v>
      </c>
      <c r="B4" s="17" t="s">
        <v>19</v>
      </c>
      <c r="C4" s="10" t="s">
        <v>1</v>
      </c>
      <c r="D4" s="18" t="s">
        <v>2</v>
      </c>
      <c r="E4" s="70" t="s">
        <v>3</v>
      </c>
      <c r="F4" s="29" t="s">
        <v>4</v>
      </c>
    </row>
    <row r="5" spans="1:6" s="33" customFormat="1" ht="30.75" customHeight="1">
      <c r="A5" s="37" t="s">
        <v>52</v>
      </c>
      <c r="B5" s="49" t="s">
        <v>53</v>
      </c>
      <c r="C5" s="37" t="s">
        <v>26</v>
      </c>
      <c r="D5" s="38"/>
      <c r="E5" s="71"/>
      <c r="F5" s="12"/>
    </row>
    <row r="6" spans="1:6" s="33" customFormat="1" ht="30.75" customHeight="1">
      <c r="A6" s="37" t="s">
        <v>27</v>
      </c>
      <c r="B6" s="49" t="s">
        <v>87</v>
      </c>
      <c r="C6" s="37" t="s">
        <v>60</v>
      </c>
      <c r="D6" s="39">
        <v>10316</v>
      </c>
      <c r="E6" s="71"/>
      <c r="F6" s="12">
        <f>ROUND(D6*E6,0)</f>
        <v>0</v>
      </c>
    </row>
    <row r="7" spans="1:6" s="33" customFormat="1" ht="30.75" customHeight="1">
      <c r="A7" s="37" t="s">
        <v>54</v>
      </c>
      <c r="B7" s="49" t="s">
        <v>55</v>
      </c>
      <c r="C7" s="37" t="s">
        <v>26</v>
      </c>
      <c r="D7" s="39"/>
      <c r="E7" s="71"/>
      <c r="F7" s="12"/>
    </row>
    <row r="8" spans="1:6" s="33" customFormat="1" ht="30.75" customHeight="1">
      <c r="A8" s="37" t="s">
        <v>27</v>
      </c>
      <c r="B8" s="49" t="s">
        <v>88</v>
      </c>
      <c r="C8" s="37" t="s">
        <v>67</v>
      </c>
      <c r="D8" s="39">
        <v>323</v>
      </c>
      <c r="E8" s="71"/>
      <c r="F8" s="12">
        <f>ROUND(D8*E8,0)</f>
        <v>0</v>
      </c>
    </row>
    <row r="9" spans="1:6" s="33" customFormat="1" ht="30.75" customHeight="1">
      <c r="A9" s="37" t="s">
        <v>35</v>
      </c>
      <c r="B9" s="49" t="s">
        <v>89</v>
      </c>
      <c r="C9" s="37" t="s">
        <v>67</v>
      </c>
      <c r="D9" s="39">
        <v>3279</v>
      </c>
      <c r="E9" s="71"/>
      <c r="F9" s="12">
        <f>ROUND(D9*E9,0)</f>
        <v>0</v>
      </c>
    </row>
    <row r="10" spans="1:6" s="33" customFormat="1" ht="30.75" customHeight="1">
      <c r="A10" s="37" t="s">
        <v>56</v>
      </c>
      <c r="B10" s="49" t="s">
        <v>90</v>
      </c>
      <c r="C10" s="37" t="s">
        <v>91</v>
      </c>
      <c r="D10" s="38">
        <v>1</v>
      </c>
      <c r="E10" s="71"/>
      <c r="F10" s="12">
        <f>ROUND(D10*E10,0)</f>
        <v>0</v>
      </c>
    </row>
    <row r="11" spans="1:6" s="33" customFormat="1" ht="35.25" customHeight="1">
      <c r="A11" s="37" t="s">
        <v>68</v>
      </c>
      <c r="B11" s="49" t="s">
        <v>150</v>
      </c>
      <c r="C11" s="37" t="s">
        <v>67</v>
      </c>
      <c r="D11" s="39">
        <v>152</v>
      </c>
      <c r="E11" s="71"/>
      <c r="F11" s="12">
        <f>ROUND(D11*E11,0)</f>
        <v>0</v>
      </c>
    </row>
    <row r="12" spans="1:6" s="33" customFormat="1" ht="30.75" customHeight="1">
      <c r="A12" s="37" t="s">
        <v>92</v>
      </c>
      <c r="B12" s="49" t="s">
        <v>93</v>
      </c>
      <c r="C12" s="37" t="s">
        <v>26</v>
      </c>
      <c r="D12" s="39"/>
      <c r="E12" s="71"/>
      <c r="F12" s="12"/>
    </row>
    <row r="13" spans="1:6" s="33" customFormat="1" ht="30.75" customHeight="1">
      <c r="A13" s="37" t="s">
        <v>27</v>
      </c>
      <c r="B13" s="49" t="s">
        <v>94</v>
      </c>
      <c r="C13" s="37" t="s">
        <v>28</v>
      </c>
      <c r="D13" s="39">
        <v>3629</v>
      </c>
      <c r="E13" s="71"/>
      <c r="F13" s="12">
        <f>ROUND(D13*E13,0)</f>
        <v>0</v>
      </c>
    </row>
    <row r="14" spans="1:6" s="33" customFormat="1" ht="30.75" customHeight="1">
      <c r="A14" s="31" t="s">
        <v>77</v>
      </c>
      <c r="B14" s="32" t="s">
        <v>95</v>
      </c>
      <c r="C14" s="31" t="s">
        <v>96</v>
      </c>
      <c r="D14" s="51">
        <v>320.078</v>
      </c>
      <c r="E14" s="72"/>
      <c r="F14" s="12">
        <f>ROUND(D14*E14,0)</f>
        <v>0</v>
      </c>
    </row>
    <row r="15" spans="1:6" s="33" customFormat="1" ht="30.75" customHeight="1">
      <c r="A15" s="31" t="s">
        <v>57</v>
      </c>
      <c r="B15" s="49" t="s">
        <v>58</v>
      </c>
      <c r="C15" s="31" t="s">
        <v>26</v>
      </c>
      <c r="D15" s="40"/>
      <c r="E15" s="71"/>
      <c r="F15" s="12"/>
    </row>
    <row r="16" spans="1:6" s="33" customFormat="1" ht="30.75" customHeight="1">
      <c r="A16" s="31" t="s">
        <v>27</v>
      </c>
      <c r="B16" s="49" t="s">
        <v>59</v>
      </c>
      <c r="C16" s="31" t="s">
        <v>60</v>
      </c>
      <c r="D16" s="40">
        <v>12658</v>
      </c>
      <c r="E16" s="71"/>
      <c r="F16" s="12">
        <f>ROUND(D16*E16,0)</f>
        <v>0</v>
      </c>
    </row>
    <row r="17" spans="1:6" s="33" customFormat="1" ht="30.75" customHeight="1">
      <c r="A17" s="31" t="s">
        <v>56</v>
      </c>
      <c r="B17" s="49" t="s">
        <v>97</v>
      </c>
      <c r="C17" s="31" t="s">
        <v>60</v>
      </c>
      <c r="D17" s="39">
        <v>10882</v>
      </c>
      <c r="E17" s="71"/>
      <c r="F17" s="12">
        <f>ROUND(D17*E17,0)</f>
        <v>0</v>
      </c>
    </row>
    <row r="18" spans="1:6" s="33" customFormat="1" ht="30.75" customHeight="1">
      <c r="A18" s="31" t="s">
        <v>61</v>
      </c>
      <c r="B18" s="49" t="s">
        <v>62</v>
      </c>
      <c r="C18" s="31" t="s">
        <v>26</v>
      </c>
      <c r="D18" s="41"/>
      <c r="E18" s="71"/>
      <c r="F18" s="12"/>
    </row>
    <row r="19" spans="1:6" s="33" customFormat="1" ht="30.75" customHeight="1">
      <c r="A19" s="31" t="s">
        <v>27</v>
      </c>
      <c r="B19" s="49" t="s">
        <v>98</v>
      </c>
      <c r="C19" s="31" t="s">
        <v>60</v>
      </c>
      <c r="D19" s="39">
        <v>23542</v>
      </c>
      <c r="E19" s="71"/>
      <c r="F19" s="12">
        <f>ROUND(D19*E19,0)</f>
        <v>0</v>
      </c>
    </row>
    <row r="20" spans="1:6" s="33" customFormat="1" ht="30.75" customHeight="1">
      <c r="A20" s="31" t="s">
        <v>63</v>
      </c>
      <c r="B20" s="49" t="s">
        <v>64</v>
      </c>
      <c r="C20" s="31" t="s">
        <v>26</v>
      </c>
      <c r="D20" s="42"/>
      <c r="E20" s="71"/>
      <c r="F20" s="12"/>
    </row>
    <row r="21" spans="1:6" s="33" customFormat="1" ht="30.75" customHeight="1">
      <c r="A21" s="43" t="s">
        <v>56</v>
      </c>
      <c r="B21" s="44" t="s">
        <v>99</v>
      </c>
      <c r="C21" s="45" t="s">
        <v>60</v>
      </c>
      <c r="D21" s="39">
        <v>10882</v>
      </c>
      <c r="E21" s="71"/>
      <c r="F21" s="12">
        <f>ROUND(D21*E21,0)</f>
        <v>0</v>
      </c>
    </row>
    <row r="22" spans="1:6" s="33" customFormat="1" ht="30.75" customHeight="1">
      <c r="A22" s="43" t="s">
        <v>100</v>
      </c>
      <c r="B22" s="44" t="s">
        <v>101</v>
      </c>
      <c r="C22" s="31" t="s">
        <v>28</v>
      </c>
      <c r="D22" s="39">
        <v>500</v>
      </c>
      <c r="E22" s="71"/>
      <c r="F22" s="12">
        <f>ROUND(D22*E22,0)</f>
        <v>0</v>
      </c>
    </row>
    <row r="23" spans="1:6" s="33" customFormat="1" ht="30.75" customHeight="1">
      <c r="A23" s="31" t="s">
        <v>65</v>
      </c>
      <c r="B23" s="32" t="s">
        <v>66</v>
      </c>
      <c r="C23" s="31" t="s">
        <v>26</v>
      </c>
      <c r="D23" s="40"/>
      <c r="E23" s="72"/>
      <c r="F23" s="12"/>
    </row>
    <row r="24" spans="1:6" s="33" customFormat="1" ht="30.75" customHeight="1">
      <c r="A24" s="31" t="s">
        <v>27</v>
      </c>
      <c r="B24" s="32" t="s">
        <v>141</v>
      </c>
      <c r="C24" s="31" t="s">
        <v>67</v>
      </c>
      <c r="D24" s="40">
        <v>100</v>
      </c>
      <c r="E24" s="72"/>
      <c r="F24" s="12">
        <f>ROUND(D24*E24,0)</f>
        <v>0</v>
      </c>
    </row>
    <row r="25" spans="1:6" s="33" customFormat="1" ht="30.75" customHeight="1">
      <c r="A25" s="46" t="s">
        <v>35</v>
      </c>
      <c r="B25" s="32" t="s">
        <v>102</v>
      </c>
      <c r="C25" s="31" t="s">
        <v>67</v>
      </c>
      <c r="D25" s="40">
        <v>2217.8</v>
      </c>
      <c r="E25" s="72"/>
      <c r="F25" s="12">
        <f>ROUND(D25*E25,0)</f>
        <v>0</v>
      </c>
    </row>
    <row r="26" spans="1:6" s="33" customFormat="1" ht="30.75" customHeight="1">
      <c r="A26" s="31" t="s">
        <v>56</v>
      </c>
      <c r="B26" s="32" t="s">
        <v>103</v>
      </c>
      <c r="C26" s="31" t="s">
        <v>67</v>
      </c>
      <c r="D26" s="40">
        <v>93.5</v>
      </c>
      <c r="E26" s="72"/>
      <c r="F26" s="12">
        <f>ROUND(D26*E26,0)</f>
        <v>0</v>
      </c>
    </row>
    <row r="27" spans="1:6" s="33" customFormat="1" ht="30.75" customHeight="1">
      <c r="A27" s="31" t="s">
        <v>68</v>
      </c>
      <c r="B27" s="32" t="s">
        <v>104</v>
      </c>
      <c r="C27" s="47" t="s">
        <v>67</v>
      </c>
      <c r="D27" s="48">
        <v>954</v>
      </c>
      <c r="E27" s="72"/>
      <c r="F27" s="12">
        <f>ROUND(D27*E27,0)</f>
        <v>0</v>
      </c>
    </row>
    <row r="28" spans="1:6" s="33" customFormat="1" ht="30.75" customHeight="1">
      <c r="A28" s="31" t="s">
        <v>105</v>
      </c>
      <c r="B28" s="32" t="s">
        <v>106</v>
      </c>
      <c r="C28" s="47" t="s">
        <v>26</v>
      </c>
      <c r="D28" s="48"/>
      <c r="E28" s="72"/>
      <c r="F28" s="12"/>
    </row>
    <row r="29" spans="1:6" s="33" customFormat="1" ht="30.75" customHeight="1">
      <c r="A29" s="46" t="s">
        <v>68</v>
      </c>
      <c r="B29" s="32" t="s">
        <v>107</v>
      </c>
      <c r="C29" s="47" t="s">
        <v>28</v>
      </c>
      <c r="D29" s="48">
        <v>3160.9</v>
      </c>
      <c r="E29" s="72"/>
      <c r="F29" s="12">
        <f>ROUND(D29*E29,0)</f>
        <v>0</v>
      </c>
    </row>
    <row r="30" spans="1:6" ht="33.75" customHeight="1">
      <c r="A30" s="56" t="s">
        <v>45</v>
      </c>
      <c r="B30" s="56"/>
      <c r="C30" s="56"/>
      <c r="D30" s="57">
        <f>ROUND(SUM(F6:F29),0)</f>
        <v>0</v>
      </c>
      <c r="E30" s="57"/>
      <c r="F30" s="20" t="s">
        <v>46</v>
      </c>
    </row>
  </sheetData>
  <sheetProtection password="CAF9" sheet="1"/>
  <protectedRanges>
    <protectedRange sqref="E6 E8:E11 E13:E14 E16:E17 E19 E21:E22 E24:E27 E29" name="区域1"/>
  </protectedRanges>
  <mergeCells count="6">
    <mergeCell ref="A30:C30"/>
    <mergeCell ref="D30:E30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4" header="0.5118110236220472" footer="0.6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E35" sqref="E35"/>
    </sheetView>
  </sheetViews>
  <sheetFormatPr defaultColWidth="9.00390625" defaultRowHeight="14.25"/>
  <cols>
    <col min="1" max="1" width="9.125" style="3" customWidth="1"/>
    <col min="2" max="2" width="31.50390625" style="4" customWidth="1"/>
    <col min="3" max="3" width="7.125" style="4" customWidth="1"/>
    <col min="4" max="4" width="11.625" style="5" bestFit="1" customWidth="1"/>
    <col min="5" max="5" width="9.375" style="6" customWidth="1"/>
    <col min="6" max="6" width="12.125" style="6" customWidth="1"/>
    <col min="7" max="16384" width="9.00390625" style="4" customWidth="1"/>
  </cols>
  <sheetData>
    <row r="1" spans="1:6" ht="45.75" customHeight="1">
      <c r="A1" s="60" t="s">
        <v>0</v>
      </c>
      <c r="B1" s="60"/>
      <c r="C1" s="60"/>
      <c r="D1" s="60"/>
      <c r="E1" s="60"/>
      <c r="F1" s="60"/>
    </row>
    <row r="2" spans="1:6" ht="33" customHeight="1">
      <c r="A2" s="2" t="s">
        <v>14</v>
      </c>
      <c r="B2" s="61" t="str">
        <f>'第100章'!B2</f>
        <v>德亦路道路工程第3标段</v>
      </c>
      <c r="C2" s="61"/>
      <c r="D2" s="61"/>
      <c r="E2" s="62" t="s">
        <v>6</v>
      </c>
      <c r="F2" s="62"/>
    </row>
    <row r="3" spans="1:6" ht="36" customHeight="1">
      <c r="A3" s="55" t="s">
        <v>85</v>
      </c>
      <c r="B3" s="55"/>
      <c r="C3" s="55"/>
      <c r="D3" s="55"/>
      <c r="E3" s="55"/>
      <c r="F3" s="55"/>
    </row>
    <row r="4" spans="1:6" ht="36" customHeight="1">
      <c r="A4" s="24" t="s">
        <v>18</v>
      </c>
      <c r="B4" s="10" t="s">
        <v>19</v>
      </c>
      <c r="C4" s="10" t="s">
        <v>1</v>
      </c>
      <c r="D4" s="18" t="s">
        <v>2</v>
      </c>
      <c r="E4" s="29" t="s">
        <v>3</v>
      </c>
      <c r="F4" s="29" t="s">
        <v>4</v>
      </c>
    </row>
    <row r="5" spans="1:6" s="34" customFormat="1" ht="30.75" customHeight="1">
      <c r="A5" s="31" t="s">
        <v>108</v>
      </c>
      <c r="B5" s="32" t="s">
        <v>109</v>
      </c>
      <c r="C5" s="31" t="s">
        <v>26</v>
      </c>
      <c r="D5" s="31"/>
      <c r="E5" s="25"/>
      <c r="F5" s="12"/>
    </row>
    <row r="6" spans="1:6" s="34" customFormat="1" ht="30.75" customHeight="1">
      <c r="A6" s="31" t="s">
        <v>27</v>
      </c>
      <c r="B6" s="32" t="s">
        <v>110</v>
      </c>
      <c r="C6" s="31" t="s">
        <v>28</v>
      </c>
      <c r="D6" s="40">
        <v>36520</v>
      </c>
      <c r="E6" s="25"/>
      <c r="F6" s="12">
        <f>ROUND(D6*E6,0)</f>
        <v>0</v>
      </c>
    </row>
    <row r="7" spans="1:6" s="34" customFormat="1" ht="30.75" customHeight="1">
      <c r="A7" s="31" t="s">
        <v>35</v>
      </c>
      <c r="B7" s="32" t="s">
        <v>111</v>
      </c>
      <c r="C7" s="31" t="s">
        <v>28</v>
      </c>
      <c r="D7" s="40">
        <v>73040</v>
      </c>
      <c r="E7" s="25"/>
      <c r="F7" s="12">
        <f>ROUND(D7*E7,0)</f>
        <v>0</v>
      </c>
    </row>
    <row r="8" spans="1:6" s="34" customFormat="1" ht="30.75" customHeight="1">
      <c r="A8" s="31" t="s">
        <v>36</v>
      </c>
      <c r="B8" s="32" t="s">
        <v>69</v>
      </c>
      <c r="C8" s="31" t="s">
        <v>28</v>
      </c>
      <c r="D8" s="40">
        <v>37065</v>
      </c>
      <c r="E8" s="25"/>
      <c r="F8" s="12">
        <f>ROUND(D8*E8,0)</f>
        <v>0</v>
      </c>
    </row>
    <row r="9" spans="1:6" s="34" customFormat="1" ht="30.75" customHeight="1">
      <c r="A9" s="31" t="s">
        <v>29</v>
      </c>
      <c r="B9" s="32" t="s">
        <v>70</v>
      </c>
      <c r="C9" s="31" t="s">
        <v>28</v>
      </c>
      <c r="D9" s="40">
        <v>40149</v>
      </c>
      <c r="E9" s="25"/>
      <c r="F9" s="12">
        <f>ROUND(D9*E9,0)</f>
        <v>0</v>
      </c>
    </row>
    <row r="10" spans="1:6" s="34" customFormat="1" ht="30.75" customHeight="1">
      <c r="A10" s="31" t="s">
        <v>37</v>
      </c>
      <c r="B10" s="32" t="s">
        <v>38</v>
      </c>
      <c r="C10" s="31" t="s">
        <v>26</v>
      </c>
      <c r="D10" s="40"/>
      <c r="E10" s="25"/>
      <c r="F10" s="12"/>
    </row>
    <row r="11" spans="1:6" s="34" customFormat="1" ht="30.75" customHeight="1">
      <c r="A11" s="31" t="s">
        <v>27</v>
      </c>
      <c r="B11" s="32" t="s">
        <v>112</v>
      </c>
      <c r="C11" s="31" t="s">
        <v>28</v>
      </c>
      <c r="D11" s="40">
        <v>40149</v>
      </c>
      <c r="E11" s="25"/>
      <c r="F11" s="12">
        <f>ROUND(D11*E11,0)</f>
        <v>0</v>
      </c>
    </row>
    <row r="12" spans="1:6" s="34" customFormat="1" ht="30.75" customHeight="1">
      <c r="A12" s="31" t="s">
        <v>71</v>
      </c>
      <c r="B12" s="32" t="s">
        <v>39</v>
      </c>
      <c r="C12" s="31" t="s">
        <v>26</v>
      </c>
      <c r="D12" s="40"/>
      <c r="E12" s="25"/>
      <c r="F12" s="12"/>
    </row>
    <row r="13" spans="1:6" s="34" customFormat="1" ht="30.75" customHeight="1">
      <c r="A13" s="31" t="s">
        <v>27</v>
      </c>
      <c r="B13" s="32" t="s">
        <v>113</v>
      </c>
      <c r="C13" s="31" t="s">
        <v>28</v>
      </c>
      <c r="D13" s="40">
        <v>35318</v>
      </c>
      <c r="E13" s="25"/>
      <c r="F13" s="12">
        <f>ROUND(D13*E13,0)</f>
        <v>0</v>
      </c>
    </row>
    <row r="14" spans="1:6" s="34" customFormat="1" ht="34.5" customHeight="1">
      <c r="A14" s="31" t="s">
        <v>35</v>
      </c>
      <c r="B14" s="32" t="s">
        <v>114</v>
      </c>
      <c r="C14" s="31" t="s">
        <v>28</v>
      </c>
      <c r="D14" s="40">
        <v>1747</v>
      </c>
      <c r="E14" s="25"/>
      <c r="F14" s="12">
        <f>ROUND(D14*E14,0)</f>
        <v>0</v>
      </c>
    </row>
    <row r="15" spans="1:6" s="34" customFormat="1" ht="30.75" customHeight="1">
      <c r="A15" s="31" t="s">
        <v>40</v>
      </c>
      <c r="B15" s="32" t="s">
        <v>115</v>
      </c>
      <c r="C15" s="31" t="s">
        <v>28</v>
      </c>
      <c r="D15" s="40">
        <v>37065</v>
      </c>
      <c r="E15" s="25"/>
      <c r="F15" s="12">
        <f>ROUND(D15*E15,0)</f>
        <v>0</v>
      </c>
    </row>
    <row r="16" spans="1:6" s="34" customFormat="1" ht="30.75" customHeight="1">
      <c r="A16" s="31" t="s">
        <v>154</v>
      </c>
      <c r="B16" s="52" t="s">
        <v>155</v>
      </c>
      <c r="C16" s="31" t="s">
        <v>26</v>
      </c>
      <c r="D16" s="40"/>
      <c r="E16" s="25"/>
      <c r="F16" s="12"/>
    </row>
    <row r="17" spans="1:6" s="34" customFormat="1" ht="30.75" customHeight="1">
      <c r="A17" s="31" t="s">
        <v>27</v>
      </c>
      <c r="B17" s="32" t="s">
        <v>142</v>
      </c>
      <c r="C17" s="31" t="s">
        <v>60</v>
      </c>
      <c r="D17" s="40">
        <v>94</v>
      </c>
      <c r="E17" s="25"/>
      <c r="F17" s="12">
        <f>ROUND(D17*E17,0)</f>
        <v>0</v>
      </c>
    </row>
    <row r="18" spans="1:6" s="34" customFormat="1" ht="30.75" customHeight="1">
      <c r="A18" s="31" t="s">
        <v>41</v>
      </c>
      <c r="B18" s="32" t="s">
        <v>42</v>
      </c>
      <c r="C18" s="31" t="s">
        <v>26</v>
      </c>
      <c r="D18" s="40"/>
      <c r="E18" s="25"/>
      <c r="F18" s="12"/>
    </row>
    <row r="19" spans="1:6" s="34" customFormat="1" ht="30.75" customHeight="1">
      <c r="A19" s="31" t="s">
        <v>27</v>
      </c>
      <c r="B19" s="32" t="s">
        <v>116</v>
      </c>
      <c r="C19" s="31" t="s">
        <v>67</v>
      </c>
      <c r="D19" s="40">
        <v>11857</v>
      </c>
      <c r="E19" s="25"/>
      <c r="F19" s="12">
        <f>ROUND(D19*E19,0)</f>
        <v>0</v>
      </c>
    </row>
    <row r="20" spans="1:6" s="34" customFormat="1" ht="30.75" customHeight="1">
      <c r="A20" s="31" t="s">
        <v>43</v>
      </c>
      <c r="B20" s="32" t="s">
        <v>72</v>
      </c>
      <c r="C20" s="31" t="s">
        <v>26</v>
      </c>
      <c r="D20" s="40"/>
      <c r="E20" s="25"/>
      <c r="F20" s="12"/>
    </row>
    <row r="21" spans="1:6" s="34" customFormat="1" ht="30.75" customHeight="1">
      <c r="A21" s="31" t="s">
        <v>27</v>
      </c>
      <c r="B21" s="32" t="s">
        <v>117</v>
      </c>
      <c r="C21" s="31" t="s">
        <v>28</v>
      </c>
      <c r="D21" s="40">
        <v>40565</v>
      </c>
      <c r="E21" s="25"/>
      <c r="F21" s="12">
        <f>ROUND(D21*E21,0)</f>
        <v>0</v>
      </c>
    </row>
    <row r="22" spans="1:6" s="34" customFormat="1" ht="30.75" customHeight="1">
      <c r="A22" s="31" t="s">
        <v>35</v>
      </c>
      <c r="B22" s="32" t="s">
        <v>118</v>
      </c>
      <c r="C22" s="31" t="s">
        <v>28</v>
      </c>
      <c r="D22" s="40">
        <v>1296</v>
      </c>
      <c r="E22" s="25"/>
      <c r="F22" s="12">
        <f>ROUND(D22*E22,0)</f>
        <v>0</v>
      </c>
    </row>
    <row r="23" spans="1:6" s="34" customFormat="1" ht="30.75" customHeight="1">
      <c r="A23" s="31" t="s">
        <v>73</v>
      </c>
      <c r="B23" s="32" t="s">
        <v>74</v>
      </c>
      <c r="C23" s="31" t="s">
        <v>26</v>
      </c>
      <c r="D23" s="40"/>
      <c r="E23" s="25"/>
      <c r="F23" s="12"/>
    </row>
    <row r="24" spans="1:6" s="34" customFormat="1" ht="30.75" customHeight="1">
      <c r="A24" s="31" t="s">
        <v>27</v>
      </c>
      <c r="B24" s="32" t="s">
        <v>119</v>
      </c>
      <c r="C24" s="31" t="s">
        <v>67</v>
      </c>
      <c r="D24" s="40">
        <v>12</v>
      </c>
      <c r="E24" s="25"/>
      <c r="F24" s="12">
        <f>ROUND(D24*E24,0)</f>
        <v>0</v>
      </c>
    </row>
    <row r="25" spans="1:6" s="34" customFormat="1" ht="30.75" customHeight="1">
      <c r="A25" s="31" t="s">
        <v>35</v>
      </c>
      <c r="B25" s="32" t="s">
        <v>143</v>
      </c>
      <c r="C25" s="31" t="s">
        <v>67</v>
      </c>
      <c r="D25" s="40">
        <v>191</v>
      </c>
      <c r="E25" s="25"/>
      <c r="F25" s="12">
        <f>ROUND(D25*E25,0)</f>
        <v>0</v>
      </c>
    </row>
    <row r="26" spans="1:6" s="34" customFormat="1" ht="30.75" customHeight="1">
      <c r="A26" s="31" t="s">
        <v>56</v>
      </c>
      <c r="B26" s="32" t="s">
        <v>144</v>
      </c>
      <c r="C26" s="31" t="s">
        <v>67</v>
      </c>
      <c r="D26" s="40">
        <v>103.1</v>
      </c>
      <c r="E26" s="25"/>
      <c r="F26" s="12">
        <f>ROUND(D26*E26,0)</f>
        <v>0</v>
      </c>
    </row>
    <row r="27" spans="1:6" s="34" customFormat="1" ht="30.75" customHeight="1">
      <c r="A27" s="31" t="s">
        <v>120</v>
      </c>
      <c r="B27" s="32" t="s">
        <v>121</v>
      </c>
      <c r="C27" s="31" t="s">
        <v>26</v>
      </c>
      <c r="D27" s="40"/>
      <c r="E27" s="25"/>
      <c r="F27" s="12"/>
    </row>
    <row r="28" spans="1:6" s="34" customFormat="1" ht="30.75" customHeight="1">
      <c r="A28" s="31" t="s">
        <v>27</v>
      </c>
      <c r="B28" s="32" t="s">
        <v>122</v>
      </c>
      <c r="C28" s="31" t="s">
        <v>67</v>
      </c>
      <c r="D28" s="40">
        <v>293.4</v>
      </c>
      <c r="E28" s="25"/>
      <c r="F28" s="12">
        <f>ROUND(D28*E28,0)</f>
        <v>0</v>
      </c>
    </row>
    <row r="29" spans="1:6" s="34" customFormat="1" ht="30.75" customHeight="1">
      <c r="A29" s="46" t="s">
        <v>35</v>
      </c>
      <c r="B29" s="32" t="s">
        <v>123</v>
      </c>
      <c r="C29" s="31" t="s">
        <v>67</v>
      </c>
      <c r="D29" s="40">
        <v>234</v>
      </c>
      <c r="E29" s="25"/>
      <c r="F29" s="12">
        <f>ROUND(D29*E29,0)</f>
        <v>0</v>
      </c>
    </row>
    <row r="30" spans="1:6" s="34" customFormat="1" ht="30.75" customHeight="1">
      <c r="A30" s="31" t="s">
        <v>75</v>
      </c>
      <c r="B30" s="32" t="s">
        <v>76</v>
      </c>
      <c r="C30" s="31" t="s">
        <v>26</v>
      </c>
      <c r="D30" s="40"/>
      <c r="E30" s="25"/>
      <c r="F30" s="12"/>
    </row>
    <row r="31" spans="1:6" s="34" customFormat="1" ht="30.75" customHeight="1">
      <c r="A31" s="31" t="s">
        <v>27</v>
      </c>
      <c r="B31" s="32" t="s">
        <v>124</v>
      </c>
      <c r="C31" s="31" t="s">
        <v>44</v>
      </c>
      <c r="D31" s="11">
        <v>7</v>
      </c>
      <c r="E31" s="25"/>
      <c r="F31" s="12">
        <f>ROUND(D31*E31,0)</f>
        <v>0</v>
      </c>
    </row>
    <row r="32" spans="1:6" s="34" customFormat="1" ht="30.75" customHeight="1">
      <c r="A32" s="31" t="s">
        <v>35</v>
      </c>
      <c r="B32" s="32" t="s">
        <v>125</v>
      </c>
      <c r="C32" s="31" t="s">
        <v>126</v>
      </c>
      <c r="D32" s="11">
        <v>139</v>
      </c>
      <c r="E32" s="19"/>
      <c r="F32" s="12">
        <f>ROUND(D32*E32,0)</f>
        <v>0</v>
      </c>
    </row>
    <row r="33" spans="1:6" s="34" customFormat="1" ht="30.75" customHeight="1">
      <c r="A33" s="31" t="s">
        <v>56</v>
      </c>
      <c r="B33" s="32" t="s">
        <v>145</v>
      </c>
      <c r="C33" s="31" t="s">
        <v>126</v>
      </c>
      <c r="D33" s="11">
        <v>3</v>
      </c>
      <c r="E33" s="19"/>
      <c r="F33" s="12">
        <f>ROUND(D33*E33,0)</f>
        <v>0</v>
      </c>
    </row>
    <row r="34" spans="1:6" s="34" customFormat="1" ht="30.75" customHeight="1">
      <c r="A34" s="31" t="s">
        <v>127</v>
      </c>
      <c r="B34" s="32" t="s">
        <v>128</v>
      </c>
      <c r="C34" s="31" t="s">
        <v>26</v>
      </c>
      <c r="D34" s="11"/>
      <c r="E34" s="19"/>
      <c r="F34" s="12"/>
    </row>
    <row r="35" spans="1:6" s="34" customFormat="1" ht="30.75" customHeight="1">
      <c r="A35" s="31" t="s">
        <v>27</v>
      </c>
      <c r="B35" s="32" t="s">
        <v>129</v>
      </c>
      <c r="C35" s="31" t="s">
        <v>44</v>
      </c>
      <c r="D35" s="11">
        <v>11</v>
      </c>
      <c r="E35" s="19"/>
      <c r="F35" s="12">
        <f>ROUND(D35*E35,0)</f>
        <v>0</v>
      </c>
    </row>
    <row r="36" spans="1:6" ht="36" customHeight="1">
      <c r="A36" s="56" t="s">
        <v>47</v>
      </c>
      <c r="B36" s="56"/>
      <c r="C36" s="56"/>
      <c r="D36" s="57">
        <f>ROUND(SUM(F6:F35),0)</f>
        <v>0</v>
      </c>
      <c r="E36" s="57"/>
      <c r="F36" s="20" t="s">
        <v>48</v>
      </c>
    </row>
  </sheetData>
  <sheetProtection password="CAF9" sheet="1"/>
  <protectedRanges>
    <protectedRange sqref="E6:E9 E11 E13:E15 E17 E19 E21:E22 E24:E26 E28:E29 E31:E33 E35" name="区域1"/>
  </protectedRanges>
  <mergeCells count="6">
    <mergeCell ref="A36:C36"/>
    <mergeCell ref="D36:E36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05" header="0.5118110236220472" footer="0.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1" sqref="E11"/>
    </sheetView>
  </sheetViews>
  <sheetFormatPr defaultColWidth="9.00390625" defaultRowHeight="14.25"/>
  <cols>
    <col min="1" max="1" width="9.125" style="3" customWidth="1"/>
    <col min="2" max="2" width="25.75390625" style="4" customWidth="1"/>
    <col min="3" max="3" width="7.125" style="4" customWidth="1"/>
    <col min="4" max="4" width="10.625" style="5" customWidth="1"/>
    <col min="5" max="5" width="12.25390625" style="6" customWidth="1"/>
    <col min="6" max="6" width="13.375" style="6" customWidth="1"/>
    <col min="7" max="16384" width="9.00390625" style="4" customWidth="1"/>
  </cols>
  <sheetData>
    <row r="1" spans="1:6" ht="43.5" customHeight="1">
      <c r="A1" s="60" t="s">
        <v>0</v>
      </c>
      <c r="B1" s="60"/>
      <c r="C1" s="60"/>
      <c r="D1" s="60"/>
      <c r="E1" s="60"/>
      <c r="F1" s="60"/>
    </row>
    <row r="2" spans="1:6" ht="33" customHeight="1">
      <c r="A2" s="2" t="s">
        <v>14</v>
      </c>
      <c r="B2" s="61" t="str">
        <f>'第100章'!B2</f>
        <v>德亦路道路工程第3标段</v>
      </c>
      <c r="C2" s="61"/>
      <c r="D2" s="61"/>
      <c r="E2" s="62" t="s">
        <v>6</v>
      </c>
      <c r="F2" s="62"/>
    </row>
    <row r="3" spans="1:6" ht="36" customHeight="1">
      <c r="A3" s="55" t="s">
        <v>130</v>
      </c>
      <c r="B3" s="55"/>
      <c r="C3" s="55"/>
      <c r="D3" s="55"/>
      <c r="E3" s="55"/>
      <c r="F3" s="55"/>
    </row>
    <row r="4" spans="1:6" ht="36" customHeight="1">
      <c r="A4" s="24" t="s">
        <v>18</v>
      </c>
      <c r="B4" s="10" t="s">
        <v>19</v>
      </c>
      <c r="C4" s="10" t="s">
        <v>1</v>
      </c>
      <c r="D4" s="18" t="s">
        <v>2</v>
      </c>
      <c r="E4" s="29" t="s">
        <v>3</v>
      </c>
      <c r="F4" s="29" t="s">
        <v>4</v>
      </c>
    </row>
    <row r="5" spans="1:6" s="34" customFormat="1" ht="36" customHeight="1">
      <c r="A5" s="31" t="s">
        <v>132</v>
      </c>
      <c r="B5" s="32" t="s">
        <v>133</v>
      </c>
      <c r="C5" s="31" t="s">
        <v>26</v>
      </c>
      <c r="D5" s="31"/>
      <c r="E5" s="25"/>
      <c r="F5" s="12"/>
    </row>
    <row r="6" spans="1:6" s="34" customFormat="1" ht="36" customHeight="1">
      <c r="A6" s="31" t="s">
        <v>27</v>
      </c>
      <c r="B6" s="32" t="s">
        <v>134</v>
      </c>
      <c r="C6" s="31" t="s">
        <v>67</v>
      </c>
      <c r="D6" s="40">
        <v>3258</v>
      </c>
      <c r="E6" s="25"/>
      <c r="F6" s="12">
        <f>ROUND(D6*E6,0)</f>
        <v>0</v>
      </c>
    </row>
    <row r="7" spans="1:6" s="34" customFormat="1" ht="36" customHeight="1">
      <c r="A7" s="31" t="s">
        <v>135</v>
      </c>
      <c r="B7" s="32" t="s">
        <v>136</v>
      </c>
      <c r="C7" s="31" t="s">
        <v>26</v>
      </c>
      <c r="D7" s="40"/>
      <c r="E7" s="25"/>
      <c r="F7" s="12"/>
    </row>
    <row r="8" spans="1:6" s="34" customFormat="1" ht="36" customHeight="1">
      <c r="A8" s="31" t="s">
        <v>27</v>
      </c>
      <c r="B8" s="32" t="s">
        <v>137</v>
      </c>
      <c r="C8" s="31" t="s">
        <v>67</v>
      </c>
      <c r="D8" s="40">
        <v>3279</v>
      </c>
      <c r="E8" s="25"/>
      <c r="F8" s="12">
        <f>ROUND(D8*E8,0)</f>
        <v>0</v>
      </c>
    </row>
    <row r="9" spans="1:6" s="34" customFormat="1" ht="36" customHeight="1">
      <c r="A9" s="31" t="s">
        <v>151</v>
      </c>
      <c r="B9" s="32" t="s">
        <v>152</v>
      </c>
      <c r="C9" s="31" t="s">
        <v>153</v>
      </c>
      <c r="D9" s="11">
        <v>16</v>
      </c>
      <c r="E9" s="25"/>
      <c r="F9" s="12">
        <f>ROUND(D9*E9,0)</f>
        <v>0</v>
      </c>
    </row>
    <row r="10" spans="1:6" s="34" customFormat="1" ht="36" customHeight="1">
      <c r="A10" s="31" t="s">
        <v>138</v>
      </c>
      <c r="B10" s="32" t="s">
        <v>139</v>
      </c>
      <c r="C10" s="31" t="s">
        <v>26</v>
      </c>
      <c r="D10" s="40"/>
      <c r="E10" s="25"/>
      <c r="F10" s="12"/>
    </row>
    <row r="11" spans="1:6" s="34" customFormat="1" ht="36" customHeight="1">
      <c r="A11" s="31" t="s">
        <v>27</v>
      </c>
      <c r="B11" s="32" t="s">
        <v>140</v>
      </c>
      <c r="C11" s="31" t="s">
        <v>28</v>
      </c>
      <c r="D11" s="40">
        <v>711</v>
      </c>
      <c r="E11" s="25"/>
      <c r="F11" s="12">
        <f>ROUND(D11*E11,0)</f>
        <v>0</v>
      </c>
    </row>
    <row r="12" spans="1:6" ht="39" customHeight="1">
      <c r="A12" s="56" t="s">
        <v>131</v>
      </c>
      <c r="B12" s="56"/>
      <c r="C12" s="56"/>
      <c r="D12" s="57">
        <f>ROUND(SUM(F6:F11),0)</f>
        <v>0</v>
      </c>
      <c r="E12" s="57"/>
      <c r="F12" s="20" t="s">
        <v>15</v>
      </c>
    </row>
  </sheetData>
  <sheetProtection password="CAF9" sheet="1"/>
  <protectedRanges>
    <protectedRange sqref="E6 E8:E9 E11" name="区域1"/>
  </protectedRanges>
  <mergeCells count="6">
    <mergeCell ref="A1:F1"/>
    <mergeCell ref="B2:D2"/>
    <mergeCell ref="E2:F2"/>
    <mergeCell ref="A3:F3"/>
    <mergeCell ref="A12:C12"/>
    <mergeCell ref="D12:E12"/>
  </mergeCells>
  <printOptions horizontalCentered="1"/>
  <pageMargins left="0.7480314960629921" right="0.7480314960629921" top="0.73" bottom="1.01" header="0.5118110236220472" footer="3.4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G14" sqref="G14"/>
    </sheetView>
  </sheetViews>
  <sheetFormatPr defaultColWidth="9.00390625" defaultRowHeight="14.25"/>
  <cols>
    <col min="1" max="1" width="8.00390625" style="1" customWidth="1"/>
    <col min="2" max="2" width="10.125" style="1" customWidth="1"/>
    <col min="3" max="3" width="43.50390625" style="1" customWidth="1"/>
    <col min="4" max="4" width="19.50390625" style="1" customWidth="1"/>
    <col min="5" max="16384" width="9.00390625" style="1" customWidth="1"/>
  </cols>
  <sheetData>
    <row r="1" spans="1:4" ht="33" customHeight="1">
      <c r="A1" s="66" t="s">
        <v>7</v>
      </c>
      <c r="B1" s="66"/>
      <c r="C1" s="66"/>
      <c r="D1" s="66"/>
    </row>
    <row r="2" spans="1:4" ht="39" customHeight="1">
      <c r="A2" s="63" t="str">
        <f>"工程名称："&amp;'第100章'!B2</f>
        <v>工程名称：德亦路道路工程第3标段</v>
      </c>
      <c r="B2" s="63"/>
      <c r="C2" s="63"/>
      <c r="D2" s="63"/>
    </row>
    <row r="3" spans="1:4" ht="39" customHeight="1">
      <c r="A3" s="26" t="s">
        <v>8</v>
      </c>
      <c r="B3" s="26" t="s">
        <v>9</v>
      </c>
      <c r="C3" s="26" t="s">
        <v>10</v>
      </c>
      <c r="D3" s="27" t="s">
        <v>16</v>
      </c>
    </row>
    <row r="4" spans="1:4" s="7" customFormat="1" ht="30" customHeight="1">
      <c r="A4" s="28">
        <v>1</v>
      </c>
      <c r="B4" s="28">
        <v>100</v>
      </c>
      <c r="C4" s="28" t="s">
        <v>11</v>
      </c>
      <c r="D4" s="50">
        <f>'第100章'!D11</f>
        <v>0</v>
      </c>
    </row>
    <row r="5" spans="1:4" s="7" customFormat="1" ht="30" customHeight="1">
      <c r="A5" s="28">
        <v>2</v>
      </c>
      <c r="B5" s="28">
        <v>200</v>
      </c>
      <c r="C5" s="30" t="s">
        <v>81</v>
      </c>
      <c r="D5" s="50">
        <f>'第200章'!D30</f>
        <v>0</v>
      </c>
    </row>
    <row r="6" spans="1:4" s="7" customFormat="1" ht="30" customHeight="1">
      <c r="A6" s="28">
        <v>3</v>
      </c>
      <c r="B6" s="28">
        <v>300</v>
      </c>
      <c r="C6" s="30" t="s">
        <v>82</v>
      </c>
      <c r="D6" s="50">
        <f>'第300章'!D36</f>
        <v>0</v>
      </c>
    </row>
    <row r="7" spans="1:4" s="7" customFormat="1" ht="30" customHeight="1">
      <c r="A7" s="28">
        <v>4</v>
      </c>
      <c r="B7" s="28">
        <v>400</v>
      </c>
      <c r="C7" s="30" t="s">
        <v>83</v>
      </c>
      <c r="D7" s="50"/>
    </row>
    <row r="8" spans="1:4" s="7" customFormat="1" ht="30" customHeight="1">
      <c r="A8" s="28">
        <v>5</v>
      </c>
      <c r="B8" s="28">
        <v>500</v>
      </c>
      <c r="C8" s="28" t="s">
        <v>12</v>
      </c>
      <c r="D8" s="50"/>
    </row>
    <row r="9" spans="1:4" s="7" customFormat="1" ht="30" customHeight="1">
      <c r="A9" s="28">
        <v>6</v>
      </c>
      <c r="B9" s="28">
        <v>600</v>
      </c>
      <c r="C9" s="30" t="s">
        <v>84</v>
      </c>
      <c r="D9" s="50">
        <f>'第600章'!D12</f>
        <v>0</v>
      </c>
    </row>
    <row r="10" spans="1:4" s="7" customFormat="1" ht="30" customHeight="1">
      <c r="A10" s="28">
        <v>7</v>
      </c>
      <c r="B10" s="28">
        <v>700</v>
      </c>
      <c r="C10" s="28" t="s">
        <v>13</v>
      </c>
      <c r="D10" s="50"/>
    </row>
    <row r="11" spans="1:4" s="7" customFormat="1" ht="32.25" customHeight="1">
      <c r="A11" s="28">
        <v>8</v>
      </c>
      <c r="B11" s="65" t="s">
        <v>49</v>
      </c>
      <c r="C11" s="65"/>
      <c r="D11" s="50">
        <f>SUM(D4:D10)</f>
        <v>0</v>
      </c>
    </row>
    <row r="12" spans="1:4" s="7" customFormat="1" ht="36.75" customHeight="1">
      <c r="A12" s="28">
        <v>9</v>
      </c>
      <c r="B12" s="65" t="s">
        <v>50</v>
      </c>
      <c r="C12" s="65"/>
      <c r="D12" s="50"/>
    </row>
    <row r="13" spans="1:4" s="7" customFormat="1" ht="36.75" customHeight="1">
      <c r="A13" s="28">
        <v>10</v>
      </c>
      <c r="B13" s="65" t="s">
        <v>51</v>
      </c>
      <c r="C13" s="65"/>
      <c r="D13" s="50">
        <f>ROUND((25788956*0.015),0)</f>
        <v>386834</v>
      </c>
    </row>
    <row r="14" spans="1:4" s="7" customFormat="1" ht="36.75" customHeight="1">
      <c r="A14" s="28">
        <v>11</v>
      </c>
      <c r="B14" s="68" t="s">
        <v>146</v>
      </c>
      <c r="C14" s="69"/>
      <c r="D14" s="50">
        <f>ROUND(D11-D12-D13,0)</f>
        <v>-386834</v>
      </c>
    </row>
    <row r="15" spans="1:4" s="7" customFormat="1" ht="36.75" customHeight="1">
      <c r="A15" s="28">
        <v>12</v>
      </c>
      <c r="B15" s="67" t="s">
        <v>147</v>
      </c>
      <c r="C15" s="65"/>
      <c r="D15" s="50">
        <f>ROUND(D14*3%,0)</f>
        <v>-11605</v>
      </c>
    </row>
    <row r="16" spans="1:4" s="7" customFormat="1" ht="36.75" customHeight="1">
      <c r="A16" s="28">
        <v>13</v>
      </c>
      <c r="B16" s="67" t="s">
        <v>148</v>
      </c>
      <c r="C16" s="65"/>
      <c r="D16" s="50">
        <f>D11+D15</f>
        <v>-11605</v>
      </c>
    </row>
    <row r="17" spans="1:4" ht="30" customHeight="1">
      <c r="A17" s="63"/>
      <c r="B17" s="64"/>
      <c r="C17" s="64"/>
      <c r="D17" s="64"/>
    </row>
  </sheetData>
  <sheetProtection password="CAF9" sheet="1"/>
  <mergeCells count="9">
    <mergeCell ref="A17:D17"/>
    <mergeCell ref="B13:C13"/>
    <mergeCell ref="A2:D2"/>
    <mergeCell ref="A1:D1"/>
    <mergeCell ref="B11:C11"/>
    <mergeCell ref="B12:C12"/>
    <mergeCell ref="B16:C16"/>
    <mergeCell ref="B14:C14"/>
    <mergeCell ref="B15:C15"/>
  </mergeCells>
  <printOptions horizontalCentered="1"/>
  <pageMargins left="0.7" right="0.7" top="0.83" bottom="1.4" header="0.3" footer="1.96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2016-11-09T02:04:43Z</cp:lastPrinted>
  <dcterms:created xsi:type="dcterms:W3CDTF">2008-04-07T07:00:19Z</dcterms:created>
  <dcterms:modified xsi:type="dcterms:W3CDTF">2016-11-09T02:19:27Z</dcterms:modified>
  <cp:category/>
  <cp:version/>
  <cp:contentType/>
  <cp:contentStatus/>
</cp:coreProperties>
</file>