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290" tabRatio="610" activeTab="0"/>
  </bookViews>
  <sheets>
    <sheet name="第100章" sheetId="1" r:id="rId1"/>
    <sheet name="第600章" sheetId="2" r:id="rId2"/>
    <sheet name="汇总表" sheetId="3" r:id="rId3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<sst xmlns="http://schemas.openxmlformats.org/spreadsheetml/2006/main" count="172" uniqueCount="111">
  <si>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</si>
  <si>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</si>
  <si>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</si>
  <si>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</si>
  <si>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</si>
  <si>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</si>
  <si>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</si>
  <si>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</si>
  <si>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</si>
  <si>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</si>
  <si>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</si>
  <si>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</si>
  <si>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</si>
  <si>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</si>
  <si>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</si>
  <si>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</si>
  <si>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</si>
  <si>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</si>
  <si>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</si>
  <si>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</si>
  <si>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</si>
  <si>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</si>
  <si>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</si>
  <si>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</si>
  <si>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</si>
  <si>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</si>
  <si>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</si>
  <si>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</si>
  <si>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</si>
  <si>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</si>
  <si>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-a</t>
  </si>
  <si>
    <t>m2</t>
  </si>
  <si>
    <t>清单     第100章   总则</t>
  </si>
  <si>
    <t>竣工文件</t>
  </si>
  <si>
    <t>施工环保费</t>
  </si>
  <si>
    <t>102-3</t>
  </si>
  <si>
    <t>-b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</si>
  <si>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</si>
  <si>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</si>
  <si>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</si>
  <si>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</si>
  <si>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</si>
  <si>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按上项（11）金额的5%作为不可预见因素的暂定金额</t>
  </si>
  <si>
    <t>投标价（8+12=13）</t>
  </si>
  <si>
    <t>清单     第600章 安全设施及预埋管线</t>
  </si>
  <si>
    <t>605-1</t>
  </si>
  <si>
    <t>热熔型涂料路面标线</t>
  </si>
  <si>
    <t>个</t>
  </si>
  <si>
    <t>-c</t>
  </si>
  <si>
    <t>清单  第600章 合计   人民币</t>
  </si>
  <si>
    <t>602-2</t>
  </si>
  <si>
    <t>m</t>
  </si>
  <si>
    <t>603-6</t>
  </si>
  <si>
    <t>根</t>
  </si>
  <si>
    <t>604-1</t>
  </si>
  <si>
    <t>单柱式交通标志</t>
  </si>
  <si>
    <t>604-5</t>
  </si>
  <si>
    <t>单悬臂式交通标志</t>
  </si>
  <si>
    <t>-d</t>
  </si>
  <si>
    <t>604-7</t>
  </si>
  <si>
    <t>604-8</t>
  </si>
  <si>
    <t>里程碑</t>
  </si>
  <si>
    <t>604-9</t>
  </si>
  <si>
    <t>公路界碑</t>
  </si>
  <si>
    <t>604-10</t>
  </si>
  <si>
    <t>百米桩</t>
  </si>
  <si>
    <t>处</t>
  </si>
  <si>
    <t>103-1</t>
  </si>
  <si>
    <t>602-1</t>
  </si>
  <si>
    <t>-e</t>
  </si>
  <si>
    <t>-f</t>
  </si>
  <si>
    <t>-g</t>
  </si>
  <si>
    <t>-h</t>
  </si>
  <si>
    <t>-i</t>
  </si>
  <si>
    <t>-j</t>
  </si>
  <si>
    <t>604-2</t>
  </si>
  <si>
    <t>608-8</t>
  </si>
  <si>
    <t>混凝土护栏</t>
  </si>
  <si>
    <t>墙垛式护栏</t>
  </si>
  <si>
    <t>●800（玻璃钢立柱、面板）</t>
  </si>
  <si>
    <t>△900（玻璃钢立柱、面板）</t>
  </si>
  <si>
    <t>▽900（玻璃钢立柱、面板）</t>
  </si>
  <si>
    <t>■1600*800（玻璃钢立柱、面板）</t>
  </si>
  <si>
    <t>■1000*2500+■600*1200（钢立柱、铝合金面板）</t>
  </si>
  <si>
    <t>2■400*600（钢立柱、铝合金面板）</t>
  </si>
  <si>
    <t>■1500*600（玻璃钢立柱、面板）</t>
  </si>
  <si>
    <t>△900+■450*780（玻璃钢立柱、面板）</t>
  </si>
  <si>
    <t>■800*800（玻璃钢立柱、面板）</t>
  </si>
  <si>
    <t>迁移利用（利用面板、重做基础及立柱）</t>
  </si>
  <si>
    <t>双柱式交通标志</t>
  </si>
  <si>
    <t>■2160*800（钢立柱、铝合金面板）</t>
  </si>
  <si>
    <t>迁移利用（利用面板，重做基础及立柱）</t>
  </si>
  <si>
    <t>■5100*2600（钢立柱、铝合金面板）</t>
  </si>
  <si>
    <t>2△900（钢立柱、铝合金面板）</t>
  </si>
  <si>
    <t>△900（钢立柱、铝合金面板）</t>
  </si>
  <si>
    <t>2●800+■600*1200（钢立柱、铝合金面板）</t>
  </si>
  <si>
    <t>■4500*2600（钢立柱、铝合金面板）</t>
  </si>
  <si>
    <t>太阳能黄闪灯●400</t>
  </si>
  <si>
    <t>■4500*2600（利用、重新贴膜）</t>
  </si>
  <si>
    <t>悬挂式（附着式）交通标志</t>
  </si>
  <si>
    <t>●800（钢立柱、铝合金面板）</t>
  </si>
  <si>
    <t>■1310*600（铝合金面板）</t>
  </si>
  <si>
    <t>热熔型涂料振动标线</t>
  </si>
  <si>
    <t>交通信号灯</t>
  </si>
  <si>
    <t>十字路口</t>
  </si>
  <si>
    <t>丁字路口</t>
  </si>
  <si>
    <t>钢筋混凝土立柱</t>
  </si>
  <si>
    <t>平谷区早鲍路道路工程—交通工程及沿线设施</t>
  </si>
  <si>
    <t>临时道路修建、养护与拆除(包括原道路的养护费)</t>
  </si>
  <si>
    <t/>
  </si>
  <si>
    <t>单面波形梁钢护栏（含轮廓标）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</si>
</sst>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0"/>
  </numFmts>
  <fonts count="5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6"/>
      <name val="Calibri"/>
      <family val="0"/>
    </font>
    <font>
      <u val="single"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NumberFormat="1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horizontal="left" vertical="center"/>
    </xf>
    <xf numFmtId="0" fontId="45" fillId="0" borderId="0" xfId="0" applyNumberFormat="1" applyFont="1" applyFill="1" applyAlignment="1">
      <alignment horizontal="center" vertical="center" shrinkToFit="1"/>
    </xf>
    <xf numFmtId="0" fontId="45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2" fontId="48" fillId="0" borderId="10" xfId="0" applyNumberFormat="1" applyFont="1" applyFill="1" applyBorder="1" applyAlignment="1">
      <alignment horizontal="center" vertical="center" shrinkToFit="1"/>
    </xf>
    <xf numFmtId="185" fontId="4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0" xfId="0" applyFont="1" applyFill="1" applyAlignment="1">
      <alignment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right" vertical="center"/>
    </xf>
    <xf numFmtId="185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0" xfId="0" applyFont="1" applyFill="1" applyBorder="1" applyAlignment="1" applyProtection="1">
      <alignment horizontal="left" vertical="center" shrinkToFit="1"/>
      <protection hidden="1"/>
    </xf>
    <xf numFmtId="0" fontId="4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85" fontId="49" fillId="0" borderId="10" xfId="0" applyNumberFormat="1" applyFont="1" applyFill="1" applyBorder="1" applyAlignment="1">
      <alignment horizontal="center" vertical="center" shrinkToFit="1"/>
    </xf>
    <xf numFmtId="184" fontId="48" fillId="0" borderId="10" xfId="0" applyNumberFormat="1" applyFont="1" applyFill="1" applyBorder="1" applyAlignment="1">
      <alignment horizontal="center" vertical="center" shrinkToFit="1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9.50390625" style="3" customWidth="1"/>
    <col min="2" max="2" width="27.00390625" style="3" customWidth="1"/>
    <col min="3" max="3" width="9.00390625" style="3" customWidth="1"/>
    <col min="4" max="4" width="11.25390625" style="3" customWidth="1"/>
    <col min="5" max="5" width="10.625" style="3" customWidth="1"/>
    <col min="6" max="6" width="11.75390625" style="3" customWidth="1"/>
    <col min="7" max="7" width="9.00390625" style="3" customWidth="1"/>
    <col min="8" max="8" width="11.625" style="3" bestFit="1" customWidth="1"/>
    <col min="9" max="16384" width="9.00390625" style="3" customWidth="1"/>
  </cols>
  <sheetData>
    <row r="1" spans="1:6" ht="48" customHeight="1">
      <c r="A1" s="29" t="s">
        <v>0</v>
      </c>
      <c r="B1" s="29"/>
      <c r="C1" s="29"/>
      <c r="D1" s="29"/>
      <c r="E1" s="29"/>
      <c r="F1" s="29"/>
    </row>
    <row r="2" spans="1:5" ht="33" customHeight="1">
      <c r="A2" s="3" t="s">
        <v>18</v>
      </c>
      <c r="B2" s="30" t="s">
        <v>107</v>
      </c>
      <c r="C2" s="30"/>
      <c r="D2" s="30"/>
      <c r="E2" s="3" t="s">
        <v>5</v>
      </c>
    </row>
    <row r="3" spans="1:6" s="4" customFormat="1" ht="39" customHeight="1">
      <c r="A3" s="31" t="s">
        <v>32</v>
      </c>
      <c r="B3" s="31"/>
      <c r="C3" s="31"/>
      <c r="D3" s="31"/>
      <c r="E3" s="31"/>
      <c r="F3" s="31"/>
    </row>
    <row r="4" spans="1:6" ht="41.25" customHeight="1">
      <c r="A4" s="5" t="s">
        <v>22</v>
      </c>
      <c r="B4" s="5" t="s">
        <v>23</v>
      </c>
      <c r="C4" s="5" t="s">
        <v>1</v>
      </c>
      <c r="D4" s="5" t="s">
        <v>2</v>
      </c>
      <c r="E4" s="17" t="s">
        <v>3</v>
      </c>
      <c r="F4" s="5" t="s">
        <v>4</v>
      </c>
    </row>
    <row r="5" spans="1:6" s="22" customFormat="1" ht="39.75" customHeight="1">
      <c r="A5" s="25" t="s">
        <v>24</v>
      </c>
      <c r="B5" s="26" t="s">
        <v>33</v>
      </c>
      <c r="C5" s="25" t="s">
        <v>25</v>
      </c>
      <c r="D5" s="25">
        <v>1</v>
      </c>
      <c r="E5" s="41"/>
      <c r="F5" s="21">
        <f>ROUND(D5*E5,0)</f>
        <v>0</v>
      </c>
    </row>
    <row r="6" spans="1:6" s="22" customFormat="1" ht="39.75" customHeight="1">
      <c r="A6" s="25" t="s">
        <v>29</v>
      </c>
      <c r="B6" s="26" t="s">
        <v>34</v>
      </c>
      <c r="C6" s="25" t="s">
        <v>25</v>
      </c>
      <c r="D6" s="25">
        <v>1</v>
      </c>
      <c r="E6" s="41"/>
      <c r="F6" s="21">
        <f>ROUND(D6*E6,0)</f>
        <v>0</v>
      </c>
    </row>
    <row r="7" spans="1:6" s="22" customFormat="1" ht="39.75" customHeight="1">
      <c r="A7" s="25" t="s">
        <v>35</v>
      </c>
      <c r="B7" s="26" t="s">
        <v>26</v>
      </c>
      <c r="C7" s="25" t="s">
        <v>25</v>
      </c>
      <c r="D7" s="25">
        <v>1</v>
      </c>
      <c r="E7" s="41"/>
      <c r="F7" s="21">
        <f>ROUND(D7*E7,0)</f>
        <v>0</v>
      </c>
    </row>
    <row r="8" spans="1:6" s="22" customFormat="1" ht="39.75" customHeight="1">
      <c r="A8" s="25" t="s">
        <v>67</v>
      </c>
      <c r="B8" s="26" t="s">
        <v>108</v>
      </c>
      <c r="C8" s="25" t="s">
        <v>25</v>
      </c>
      <c r="D8" s="25">
        <v>1</v>
      </c>
      <c r="E8" s="41"/>
      <c r="F8" s="21">
        <f>ROUND(D8*E8,0)</f>
        <v>0</v>
      </c>
    </row>
    <row r="9" spans="1:6" s="22" customFormat="1" ht="39.75" customHeight="1">
      <c r="A9" s="25" t="s">
        <v>27</v>
      </c>
      <c r="B9" s="26" t="s">
        <v>28</v>
      </c>
      <c r="C9" s="25" t="s">
        <v>25</v>
      </c>
      <c r="D9" s="25">
        <v>1</v>
      </c>
      <c r="E9" s="41"/>
      <c r="F9" s="21">
        <f>ROUND(D9*E9,0)</f>
        <v>0</v>
      </c>
    </row>
    <row r="10" spans="1:14" s="22" customFormat="1" ht="45.75" customHeight="1">
      <c r="A10" s="32" t="s">
        <v>21</v>
      </c>
      <c r="B10" s="32"/>
      <c r="C10" s="32"/>
      <c r="D10" s="33">
        <f>ROUND(SUM(F5:F9),0)</f>
        <v>0</v>
      </c>
      <c r="E10" s="33"/>
      <c r="F10" s="27" t="s">
        <v>19</v>
      </c>
      <c r="G10" s="28"/>
      <c r="H10" s="28"/>
      <c r="I10" s="28"/>
      <c r="J10" s="28"/>
      <c r="K10" s="28"/>
      <c r="L10" s="28"/>
      <c r="M10" s="28"/>
      <c r="N10" s="28"/>
    </row>
    <row r="11" ht="32.25" customHeight="1"/>
    <row r="12" ht="25.5" customHeight="1">
      <c r="A12" s="6"/>
    </row>
  </sheetData>
  <sheetProtection password="DC5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7086614173228347" top="0.8661417322834646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I43" sqref="I43"/>
    </sheetView>
  </sheetViews>
  <sheetFormatPr defaultColWidth="9.00390625" defaultRowHeight="14.25"/>
  <cols>
    <col min="1" max="1" width="11.00390625" style="3" customWidth="1"/>
    <col min="2" max="2" width="27.50390625" style="10" customWidth="1"/>
    <col min="3" max="3" width="7.125" style="3" customWidth="1"/>
    <col min="4" max="4" width="10.50390625" style="11" customWidth="1"/>
    <col min="5" max="5" width="10.25390625" style="12" customWidth="1"/>
    <col min="6" max="6" width="12.125" style="12" customWidth="1"/>
    <col min="7" max="16384" width="9.00390625" style="3" customWidth="1"/>
  </cols>
  <sheetData>
    <row r="1" spans="1:6" ht="41.25" customHeight="1">
      <c r="A1" s="29" t="s">
        <v>0</v>
      </c>
      <c r="B1" s="29"/>
      <c r="C1" s="29"/>
      <c r="D1" s="29"/>
      <c r="E1" s="29"/>
      <c r="F1" s="29"/>
    </row>
    <row r="2" spans="1:6" ht="36.75" customHeight="1">
      <c r="A2" s="7" t="s">
        <v>18</v>
      </c>
      <c r="B2" s="34" t="str">
        <f>'第100章'!B2</f>
        <v>平谷区早鲍路道路工程—交通工程及沿线设施</v>
      </c>
      <c r="C2" s="34"/>
      <c r="D2" s="34"/>
      <c r="E2" s="35" t="s">
        <v>6</v>
      </c>
      <c r="F2" s="35"/>
    </row>
    <row r="3" spans="1:6" ht="38.25" customHeight="1">
      <c r="A3" s="31" t="s">
        <v>44</v>
      </c>
      <c r="B3" s="31"/>
      <c r="C3" s="31"/>
      <c r="D3" s="31"/>
      <c r="E3" s="31"/>
      <c r="F3" s="31"/>
    </row>
    <row r="4" spans="1:6" ht="38.25" customHeight="1">
      <c r="A4" s="5" t="s">
        <v>22</v>
      </c>
      <c r="B4" s="8" t="s">
        <v>23</v>
      </c>
      <c r="C4" s="5" t="s">
        <v>1</v>
      </c>
      <c r="D4" s="9" t="s">
        <v>2</v>
      </c>
      <c r="E4" s="16" t="s">
        <v>3</v>
      </c>
      <c r="F4" s="16" t="s">
        <v>4</v>
      </c>
    </row>
    <row r="5" spans="1:6" s="22" customFormat="1" ht="32.25" customHeight="1">
      <c r="A5" s="18" t="s">
        <v>68</v>
      </c>
      <c r="B5" s="19" t="s">
        <v>77</v>
      </c>
      <c r="C5" s="18" t="s">
        <v>109</v>
      </c>
      <c r="D5" s="20"/>
      <c r="E5" s="42"/>
      <c r="F5" s="21"/>
    </row>
    <row r="6" spans="1:6" s="22" customFormat="1" ht="32.25" customHeight="1">
      <c r="A6" s="18" t="s">
        <v>30</v>
      </c>
      <c r="B6" s="19" t="s">
        <v>78</v>
      </c>
      <c r="C6" s="18" t="s">
        <v>51</v>
      </c>
      <c r="D6" s="20">
        <v>826.1</v>
      </c>
      <c r="E6" s="42"/>
      <c r="F6" s="21">
        <f>ROUND(D6*E6,0)</f>
        <v>0</v>
      </c>
    </row>
    <row r="7" spans="1:6" s="22" customFormat="1" ht="32.25" customHeight="1">
      <c r="A7" s="18" t="s">
        <v>50</v>
      </c>
      <c r="B7" s="19" t="s">
        <v>110</v>
      </c>
      <c r="C7" s="18" t="s">
        <v>51</v>
      </c>
      <c r="D7" s="20">
        <v>2030</v>
      </c>
      <c r="E7" s="42"/>
      <c r="F7" s="21">
        <f>ROUND(D7*E7,0)</f>
        <v>0</v>
      </c>
    </row>
    <row r="8" spans="1:6" s="22" customFormat="1" ht="32.25" customHeight="1">
      <c r="A8" s="18" t="s">
        <v>52</v>
      </c>
      <c r="B8" s="19" t="s">
        <v>106</v>
      </c>
      <c r="C8" s="18" t="s">
        <v>53</v>
      </c>
      <c r="D8" s="23">
        <v>126</v>
      </c>
      <c r="E8" s="42"/>
      <c r="F8" s="21">
        <f>ROUND(D8*E8,0)</f>
        <v>0</v>
      </c>
    </row>
    <row r="9" spans="1:6" s="22" customFormat="1" ht="32.25" customHeight="1">
      <c r="A9" s="18" t="s">
        <v>54</v>
      </c>
      <c r="B9" s="19" t="s">
        <v>55</v>
      </c>
      <c r="C9" s="18" t="s">
        <v>109</v>
      </c>
      <c r="D9" s="23"/>
      <c r="E9" s="42"/>
      <c r="F9" s="21"/>
    </row>
    <row r="10" spans="1:6" s="22" customFormat="1" ht="32.25" customHeight="1">
      <c r="A10" s="18" t="s">
        <v>30</v>
      </c>
      <c r="B10" s="19" t="s">
        <v>79</v>
      </c>
      <c r="C10" s="18" t="s">
        <v>47</v>
      </c>
      <c r="D10" s="23">
        <v>33</v>
      </c>
      <c r="E10" s="42"/>
      <c r="F10" s="21">
        <f>ROUND(D10*E10,0)</f>
        <v>0</v>
      </c>
    </row>
    <row r="11" spans="1:6" s="22" customFormat="1" ht="32.25" customHeight="1">
      <c r="A11" s="18" t="s">
        <v>36</v>
      </c>
      <c r="B11" s="19" t="s">
        <v>80</v>
      </c>
      <c r="C11" s="18" t="s">
        <v>47</v>
      </c>
      <c r="D11" s="23">
        <v>10</v>
      </c>
      <c r="E11" s="42"/>
      <c r="F11" s="21">
        <f aca="true" t="shared" si="0" ref="F11:F19">ROUND(D11*E11,0)</f>
        <v>0</v>
      </c>
    </row>
    <row r="12" spans="1:6" s="22" customFormat="1" ht="32.25" customHeight="1">
      <c r="A12" s="18" t="s">
        <v>48</v>
      </c>
      <c r="B12" s="19" t="s">
        <v>81</v>
      </c>
      <c r="C12" s="18" t="s">
        <v>47</v>
      </c>
      <c r="D12" s="23">
        <v>1</v>
      </c>
      <c r="E12" s="42"/>
      <c r="F12" s="21">
        <f t="shared" si="0"/>
        <v>0</v>
      </c>
    </row>
    <row r="13" spans="1:6" s="22" customFormat="1" ht="32.25" customHeight="1">
      <c r="A13" s="18" t="s">
        <v>58</v>
      </c>
      <c r="B13" s="19" t="s">
        <v>82</v>
      </c>
      <c r="C13" s="18" t="s">
        <v>47</v>
      </c>
      <c r="D13" s="23">
        <v>5</v>
      </c>
      <c r="E13" s="42"/>
      <c r="F13" s="21">
        <f t="shared" si="0"/>
        <v>0</v>
      </c>
    </row>
    <row r="14" spans="1:6" s="22" customFormat="1" ht="32.25" customHeight="1">
      <c r="A14" s="18" t="s">
        <v>69</v>
      </c>
      <c r="B14" s="19" t="s">
        <v>85</v>
      </c>
      <c r="C14" s="18" t="s">
        <v>47</v>
      </c>
      <c r="D14" s="23">
        <v>5</v>
      </c>
      <c r="E14" s="42"/>
      <c r="F14" s="21">
        <f t="shared" si="0"/>
        <v>0</v>
      </c>
    </row>
    <row r="15" spans="1:6" s="22" customFormat="1" ht="32.25" customHeight="1">
      <c r="A15" s="18" t="s">
        <v>70</v>
      </c>
      <c r="B15" s="19" t="s">
        <v>86</v>
      </c>
      <c r="C15" s="18" t="s">
        <v>47</v>
      </c>
      <c r="D15" s="23">
        <v>8</v>
      </c>
      <c r="E15" s="42"/>
      <c r="F15" s="21">
        <f t="shared" si="0"/>
        <v>0</v>
      </c>
    </row>
    <row r="16" spans="1:6" s="22" customFormat="1" ht="32.25" customHeight="1">
      <c r="A16" s="18" t="s">
        <v>71</v>
      </c>
      <c r="B16" s="19" t="s">
        <v>87</v>
      </c>
      <c r="C16" s="18" t="s">
        <v>47</v>
      </c>
      <c r="D16" s="23">
        <v>12</v>
      </c>
      <c r="E16" s="42"/>
      <c r="F16" s="21">
        <f t="shared" si="0"/>
        <v>0</v>
      </c>
    </row>
    <row r="17" spans="1:6" s="22" customFormat="1" ht="32.25" customHeight="1">
      <c r="A17" s="18" t="s">
        <v>72</v>
      </c>
      <c r="B17" s="19" t="s">
        <v>83</v>
      </c>
      <c r="C17" s="18" t="s">
        <v>47</v>
      </c>
      <c r="D17" s="23">
        <v>2</v>
      </c>
      <c r="E17" s="42"/>
      <c r="F17" s="21">
        <f t="shared" si="0"/>
        <v>0</v>
      </c>
    </row>
    <row r="18" spans="1:6" s="22" customFormat="1" ht="32.25" customHeight="1">
      <c r="A18" s="18" t="s">
        <v>73</v>
      </c>
      <c r="B18" s="19" t="s">
        <v>84</v>
      </c>
      <c r="C18" s="18" t="s">
        <v>47</v>
      </c>
      <c r="D18" s="23">
        <v>26</v>
      </c>
      <c r="E18" s="42"/>
      <c r="F18" s="21">
        <f t="shared" si="0"/>
        <v>0</v>
      </c>
    </row>
    <row r="19" spans="1:6" s="22" customFormat="1" ht="32.25" customHeight="1">
      <c r="A19" s="18" t="s">
        <v>74</v>
      </c>
      <c r="B19" s="19" t="s">
        <v>88</v>
      </c>
      <c r="C19" s="18" t="s">
        <v>47</v>
      </c>
      <c r="D19" s="23">
        <v>4</v>
      </c>
      <c r="E19" s="42"/>
      <c r="F19" s="21">
        <f t="shared" si="0"/>
        <v>0</v>
      </c>
    </row>
    <row r="20" spans="1:6" s="22" customFormat="1" ht="32.25" customHeight="1">
      <c r="A20" s="18" t="s">
        <v>75</v>
      </c>
      <c r="B20" s="19" t="s">
        <v>89</v>
      </c>
      <c r="C20" s="18" t="s">
        <v>109</v>
      </c>
      <c r="D20" s="23"/>
      <c r="E20" s="42"/>
      <c r="F20" s="21"/>
    </row>
    <row r="21" spans="1:6" s="22" customFormat="1" ht="32.25" customHeight="1">
      <c r="A21" s="18" t="s">
        <v>30</v>
      </c>
      <c r="B21" s="19" t="s">
        <v>90</v>
      </c>
      <c r="C21" s="18" t="s">
        <v>47</v>
      </c>
      <c r="D21" s="23">
        <v>1</v>
      </c>
      <c r="E21" s="42"/>
      <c r="F21" s="21">
        <f>ROUND(D21*E21,0)</f>
        <v>0</v>
      </c>
    </row>
    <row r="22" spans="1:6" s="22" customFormat="1" ht="32.25" customHeight="1">
      <c r="A22" s="18" t="s">
        <v>36</v>
      </c>
      <c r="B22" s="19" t="s">
        <v>91</v>
      </c>
      <c r="C22" s="18" t="s">
        <v>47</v>
      </c>
      <c r="D22" s="23">
        <v>4</v>
      </c>
      <c r="E22" s="42"/>
      <c r="F22" s="21">
        <f>ROUND(D22*E22,0)</f>
        <v>0</v>
      </c>
    </row>
    <row r="23" spans="1:6" s="22" customFormat="1" ht="32.25" customHeight="1">
      <c r="A23" s="18" t="s">
        <v>56</v>
      </c>
      <c r="B23" s="19" t="s">
        <v>57</v>
      </c>
      <c r="C23" s="18" t="s">
        <v>109</v>
      </c>
      <c r="D23" s="23"/>
      <c r="E23" s="42"/>
      <c r="F23" s="21"/>
    </row>
    <row r="24" spans="1:6" s="22" customFormat="1" ht="32.25" customHeight="1">
      <c r="A24" s="18" t="s">
        <v>30</v>
      </c>
      <c r="B24" s="19" t="s">
        <v>92</v>
      </c>
      <c r="C24" s="18" t="s">
        <v>47</v>
      </c>
      <c r="D24" s="23">
        <v>13</v>
      </c>
      <c r="E24" s="42"/>
      <c r="F24" s="21">
        <f>ROUND(D24*E24,0)</f>
        <v>0</v>
      </c>
    </row>
    <row r="25" spans="1:6" s="22" customFormat="1" ht="32.25" customHeight="1">
      <c r="A25" s="18" t="s">
        <v>36</v>
      </c>
      <c r="B25" s="19" t="s">
        <v>93</v>
      </c>
      <c r="C25" s="18" t="s">
        <v>47</v>
      </c>
      <c r="D25" s="23">
        <v>10</v>
      </c>
      <c r="E25" s="42"/>
      <c r="F25" s="21">
        <f aca="true" t="shared" si="1" ref="F25:F30">ROUND(D25*E25,0)</f>
        <v>0</v>
      </c>
    </row>
    <row r="26" spans="1:6" s="22" customFormat="1" ht="32.25" customHeight="1">
      <c r="A26" s="18" t="s">
        <v>48</v>
      </c>
      <c r="B26" s="19" t="s">
        <v>94</v>
      </c>
      <c r="C26" s="18" t="s">
        <v>47</v>
      </c>
      <c r="D26" s="23">
        <v>16</v>
      </c>
      <c r="E26" s="42"/>
      <c r="F26" s="21">
        <f t="shared" si="1"/>
        <v>0</v>
      </c>
    </row>
    <row r="27" spans="1:6" s="22" customFormat="1" ht="32.25" customHeight="1">
      <c r="A27" s="18" t="s">
        <v>58</v>
      </c>
      <c r="B27" s="19" t="s">
        <v>95</v>
      </c>
      <c r="C27" s="18" t="s">
        <v>47</v>
      </c>
      <c r="D27" s="23">
        <v>4</v>
      </c>
      <c r="E27" s="42"/>
      <c r="F27" s="21">
        <f t="shared" si="1"/>
        <v>0</v>
      </c>
    </row>
    <row r="28" spans="1:6" s="22" customFormat="1" ht="32.25" customHeight="1">
      <c r="A28" s="18" t="s">
        <v>69</v>
      </c>
      <c r="B28" s="19" t="s">
        <v>96</v>
      </c>
      <c r="C28" s="18" t="s">
        <v>47</v>
      </c>
      <c r="D28" s="23">
        <v>2</v>
      </c>
      <c r="E28" s="42"/>
      <c r="F28" s="21">
        <f t="shared" si="1"/>
        <v>0</v>
      </c>
    </row>
    <row r="29" spans="1:6" s="22" customFormat="1" ht="32.25" customHeight="1">
      <c r="A29" s="18" t="s">
        <v>70</v>
      </c>
      <c r="B29" s="19" t="s">
        <v>97</v>
      </c>
      <c r="C29" s="18" t="s">
        <v>47</v>
      </c>
      <c r="D29" s="23">
        <v>6</v>
      </c>
      <c r="E29" s="42"/>
      <c r="F29" s="21">
        <f t="shared" si="1"/>
        <v>0</v>
      </c>
    </row>
    <row r="30" spans="1:6" s="22" customFormat="1" ht="32.25" customHeight="1">
      <c r="A30" s="18" t="s">
        <v>71</v>
      </c>
      <c r="B30" s="19" t="s">
        <v>98</v>
      </c>
      <c r="C30" s="18" t="s">
        <v>47</v>
      </c>
      <c r="D30" s="23">
        <v>4</v>
      </c>
      <c r="E30" s="42"/>
      <c r="F30" s="21">
        <f t="shared" si="1"/>
        <v>0</v>
      </c>
    </row>
    <row r="31" spans="1:6" s="22" customFormat="1" ht="32.25" customHeight="1">
      <c r="A31" s="18" t="s">
        <v>59</v>
      </c>
      <c r="B31" s="19" t="s">
        <v>99</v>
      </c>
      <c r="C31" s="18" t="s">
        <v>109</v>
      </c>
      <c r="D31" s="23"/>
      <c r="E31" s="42"/>
      <c r="F31" s="21"/>
    </row>
    <row r="32" spans="1:6" s="22" customFormat="1" ht="32.25" customHeight="1">
      <c r="A32" s="18" t="s">
        <v>30</v>
      </c>
      <c r="B32" s="19" t="s">
        <v>100</v>
      </c>
      <c r="C32" s="18" t="s">
        <v>47</v>
      </c>
      <c r="D32" s="23">
        <v>2</v>
      </c>
      <c r="E32" s="42"/>
      <c r="F32" s="21">
        <f>ROUND(D32*E32,0)</f>
        <v>0</v>
      </c>
    </row>
    <row r="33" spans="1:6" s="22" customFormat="1" ht="32.25" customHeight="1">
      <c r="A33" s="18" t="s">
        <v>36</v>
      </c>
      <c r="B33" s="19" t="s">
        <v>101</v>
      </c>
      <c r="C33" s="18" t="s">
        <v>47</v>
      </c>
      <c r="D33" s="23">
        <v>4</v>
      </c>
      <c r="E33" s="42"/>
      <c r="F33" s="21">
        <f>ROUND(D33*E33,0)</f>
        <v>0</v>
      </c>
    </row>
    <row r="34" spans="1:6" s="22" customFormat="1" ht="32.25" customHeight="1">
      <c r="A34" s="18" t="s">
        <v>60</v>
      </c>
      <c r="B34" s="19" t="s">
        <v>61</v>
      </c>
      <c r="C34" s="18" t="s">
        <v>47</v>
      </c>
      <c r="D34" s="23">
        <v>9</v>
      </c>
      <c r="E34" s="42"/>
      <c r="F34" s="21">
        <f>ROUND(D34*E34,0)</f>
        <v>0</v>
      </c>
    </row>
    <row r="35" spans="1:6" s="22" customFormat="1" ht="32.25" customHeight="1">
      <c r="A35" s="18" t="s">
        <v>62</v>
      </c>
      <c r="B35" s="19" t="s">
        <v>63</v>
      </c>
      <c r="C35" s="18" t="s">
        <v>47</v>
      </c>
      <c r="D35" s="23">
        <v>84</v>
      </c>
      <c r="E35" s="42"/>
      <c r="F35" s="21">
        <f>ROUND(D35*E35,0)</f>
        <v>0</v>
      </c>
    </row>
    <row r="36" spans="1:6" s="22" customFormat="1" ht="32.25" customHeight="1">
      <c r="A36" s="18" t="s">
        <v>64</v>
      </c>
      <c r="B36" s="19" t="s">
        <v>65</v>
      </c>
      <c r="C36" s="18" t="s">
        <v>47</v>
      </c>
      <c r="D36" s="23">
        <v>70</v>
      </c>
      <c r="E36" s="42"/>
      <c r="F36" s="21">
        <f>ROUND(D36*E36,0)</f>
        <v>0</v>
      </c>
    </row>
    <row r="37" spans="1:6" s="22" customFormat="1" ht="32.25" customHeight="1">
      <c r="A37" s="18" t="s">
        <v>45</v>
      </c>
      <c r="B37" s="19" t="s">
        <v>46</v>
      </c>
      <c r="C37" s="18" t="s">
        <v>109</v>
      </c>
      <c r="D37" s="23"/>
      <c r="E37" s="42"/>
      <c r="F37" s="21"/>
    </row>
    <row r="38" spans="1:6" s="22" customFormat="1" ht="32.25" customHeight="1">
      <c r="A38" s="18" t="s">
        <v>30</v>
      </c>
      <c r="B38" s="19" t="s">
        <v>46</v>
      </c>
      <c r="C38" s="18" t="s">
        <v>31</v>
      </c>
      <c r="D38" s="20">
        <v>8722</v>
      </c>
      <c r="E38" s="42"/>
      <c r="F38" s="21">
        <f>ROUND(D38*E38,0)</f>
        <v>0</v>
      </c>
    </row>
    <row r="39" spans="1:6" s="22" customFormat="1" ht="32.25" customHeight="1">
      <c r="A39" s="18" t="s">
        <v>36</v>
      </c>
      <c r="B39" s="19" t="s">
        <v>102</v>
      </c>
      <c r="C39" s="18" t="s">
        <v>31</v>
      </c>
      <c r="D39" s="20">
        <v>1105</v>
      </c>
      <c r="E39" s="42"/>
      <c r="F39" s="21">
        <f>ROUND(D39*E39,0)</f>
        <v>0</v>
      </c>
    </row>
    <row r="40" spans="1:6" s="22" customFormat="1" ht="32.25" customHeight="1">
      <c r="A40" s="18" t="s">
        <v>76</v>
      </c>
      <c r="B40" s="19" t="s">
        <v>103</v>
      </c>
      <c r="C40" s="18" t="s">
        <v>109</v>
      </c>
      <c r="D40" s="23"/>
      <c r="E40" s="42"/>
      <c r="F40" s="21"/>
    </row>
    <row r="41" spans="1:6" s="22" customFormat="1" ht="32.25" customHeight="1">
      <c r="A41" s="18" t="s">
        <v>30</v>
      </c>
      <c r="B41" s="19" t="s">
        <v>104</v>
      </c>
      <c r="C41" s="18" t="s">
        <v>66</v>
      </c>
      <c r="D41" s="23">
        <v>1</v>
      </c>
      <c r="E41" s="42"/>
      <c r="F41" s="21">
        <f>ROUND(D41*E41,0)</f>
        <v>0</v>
      </c>
    </row>
    <row r="42" spans="1:6" s="22" customFormat="1" ht="32.25" customHeight="1">
      <c r="A42" s="18" t="s">
        <v>36</v>
      </c>
      <c r="B42" s="19" t="s">
        <v>105</v>
      </c>
      <c r="C42" s="18" t="s">
        <v>66</v>
      </c>
      <c r="D42" s="23">
        <v>1</v>
      </c>
      <c r="E42" s="42"/>
      <c r="F42" s="21">
        <f>ROUND(D42*E42,0)</f>
        <v>0</v>
      </c>
    </row>
    <row r="43" spans="1:6" s="22" customFormat="1" ht="40.5" customHeight="1">
      <c r="A43" s="32" t="s">
        <v>49</v>
      </c>
      <c r="B43" s="32"/>
      <c r="C43" s="32"/>
      <c r="D43" s="33">
        <f>ROUND(SUM(F6:F42),0)</f>
        <v>0</v>
      </c>
      <c r="E43" s="33"/>
      <c r="F43" s="24" t="s">
        <v>37</v>
      </c>
    </row>
  </sheetData>
  <sheetProtection password="DC59" sheet="1"/>
  <protectedRanges>
    <protectedRange sqref="E6:E8 E10:E19 E21:E22 E24:E30 E32:E36 E38:E39 E41:E42" name="区域1"/>
  </protectedRanges>
  <mergeCells count="6">
    <mergeCell ref="A43:C43"/>
    <mergeCell ref="D43:E43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05" header="0.5118110236220472" footer="0.7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F4" sqref="F4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3.50390625" style="1" customWidth="1"/>
    <col min="4" max="4" width="19.50390625" style="1" customWidth="1"/>
    <col min="5" max="16384" width="9.00390625" style="1" customWidth="1"/>
  </cols>
  <sheetData>
    <row r="1" spans="1:4" ht="33" customHeight="1">
      <c r="A1" s="39" t="s">
        <v>7</v>
      </c>
      <c r="B1" s="39"/>
      <c r="C1" s="39"/>
      <c r="D1" s="39"/>
    </row>
    <row r="2" spans="1:4" ht="39" customHeight="1">
      <c r="A2" s="36" t="str">
        <f>"工程名称："&amp;'第100章'!B2</f>
        <v>工程名称：平谷区早鲍路道路工程—交通工程及沿线设施</v>
      </c>
      <c r="B2" s="36"/>
      <c r="C2" s="36"/>
      <c r="D2" s="36"/>
    </row>
    <row r="3" spans="1:4" ht="39" customHeight="1">
      <c r="A3" s="13" t="s">
        <v>8</v>
      </c>
      <c r="B3" s="13" t="s">
        <v>9</v>
      </c>
      <c r="C3" s="13" t="s">
        <v>10</v>
      </c>
      <c r="D3" s="14" t="s">
        <v>20</v>
      </c>
    </row>
    <row r="4" spans="1:4" s="2" customFormat="1" ht="33" customHeight="1">
      <c r="A4" s="15">
        <v>1</v>
      </c>
      <c r="B4" s="15">
        <v>100</v>
      </c>
      <c r="C4" s="15" t="s">
        <v>11</v>
      </c>
      <c r="D4" s="43">
        <f>'第100章'!D10</f>
        <v>0</v>
      </c>
    </row>
    <row r="5" spans="1:4" s="2" customFormat="1" ht="33" customHeight="1">
      <c r="A5" s="15">
        <v>2</v>
      </c>
      <c r="B5" s="15">
        <v>200</v>
      </c>
      <c r="C5" s="15" t="s">
        <v>12</v>
      </c>
      <c r="D5" s="43"/>
    </row>
    <row r="6" spans="1:4" s="2" customFormat="1" ht="33" customHeight="1">
      <c r="A6" s="15">
        <v>3</v>
      </c>
      <c r="B6" s="15">
        <v>300</v>
      </c>
      <c r="C6" s="15" t="s">
        <v>13</v>
      </c>
      <c r="D6" s="43"/>
    </row>
    <row r="7" spans="1:4" s="2" customFormat="1" ht="33" customHeight="1">
      <c r="A7" s="15">
        <v>4</v>
      </c>
      <c r="B7" s="15">
        <v>400</v>
      </c>
      <c r="C7" s="15" t="s">
        <v>14</v>
      </c>
      <c r="D7" s="43"/>
    </row>
    <row r="8" spans="1:4" s="2" customFormat="1" ht="33" customHeight="1">
      <c r="A8" s="15">
        <v>5</v>
      </c>
      <c r="B8" s="15">
        <v>500</v>
      </c>
      <c r="C8" s="15" t="s">
        <v>15</v>
      </c>
      <c r="D8" s="43"/>
    </row>
    <row r="9" spans="1:4" s="2" customFormat="1" ht="33" customHeight="1">
      <c r="A9" s="15">
        <v>6</v>
      </c>
      <c r="B9" s="15">
        <v>600</v>
      </c>
      <c r="C9" s="15" t="s">
        <v>16</v>
      </c>
      <c r="D9" s="43">
        <f>'第600章'!D43</f>
        <v>0</v>
      </c>
    </row>
    <row r="10" spans="1:4" s="2" customFormat="1" ht="33" customHeight="1">
      <c r="A10" s="15">
        <v>7</v>
      </c>
      <c r="B10" s="15">
        <v>700</v>
      </c>
      <c r="C10" s="15" t="s">
        <v>17</v>
      </c>
      <c r="D10" s="43"/>
    </row>
    <row r="11" spans="1:4" s="2" customFormat="1" ht="33" customHeight="1">
      <c r="A11" s="15">
        <v>8</v>
      </c>
      <c r="B11" s="38" t="s">
        <v>38</v>
      </c>
      <c r="C11" s="38"/>
      <c r="D11" s="43">
        <f>SUM(D4:D10)</f>
        <v>0</v>
      </c>
    </row>
    <row r="12" spans="1:4" s="2" customFormat="1" ht="33" customHeight="1">
      <c r="A12" s="15">
        <v>9</v>
      </c>
      <c r="B12" s="38" t="s">
        <v>39</v>
      </c>
      <c r="C12" s="38"/>
      <c r="D12" s="43"/>
    </row>
    <row r="13" spans="1:4" s="2" customFormat="1" ht="33" customHeight="1">
      <c r="A13" s="15">
        <v>10</v>
      </c>
      <c r="B13" s="38" t="s">
        <v>40</v>
      </c>
      <c r="C13" s="38"/>
      <c r="D13" s="43">
        <f>ROUND((3435136*0.015),0)</f>
        <v>51527</v>
      </c>
    </row>
    <row r="14" spans="1:4" s="2" customFormat="1" ht="36.75" customHeight="1">
      <c r="A14" s="15">
        <v>11</v>
      </c>
      <c r="B14" s="40" t="s">
        <v>41</v>
      </c>
      <c r="C14" s="40"/>
      <c r="D14" s="43">
        <f>ROUND(D11-D12-D13,0)</f>
        <v>-51527</v>
      </c>
    </row>
    <row r="15" spans="1:4" s="2" customFormat="1" ht="33" customHeight="1">
      <c r="A15" s="15">
        <v>12</v>
      </c>
      <c r="B15" s="38" t="s">
        <v>42</v>
      </c>
      <c r="C15" s="38"/>
      <c r="D15" s="43">
        <f>ROUND(D14*5%,0)</f>
        <v>-2576</v>
      </c>
    </row>
    <row r="16" spans="1:4" s="2" customFormat="1" ht="33" customHeight="1">
      <c r="A16" s="15">
        <v>13</v>
      </c>
      <c r="B16" s="38" t="s">
        <v>43</v>
      </c>
      <c r="C16" s="38"/>
      <c r="D16" s="43">
        <f>D11+D15</f>
        <v>-2576</v>
      </c>
    </row>
    <row r="17" spans="1:4" ht="30" customHeight="1">
      <c r="A17" s="36"/>
      <c r="B17" s="37"/>
      <c r="C17" s="37"/>
      <c r="D17" s="37"/>
    </row>
  </sheetData>
  <sheetProtection password="DC59" sheet="1"/>
  <mergeCells count="9">
    <mergeCell ref="A17:D17"/>
    <mergeCell ref="B13:C13"/>
    <mergeCell ref="A2:D2"/>
    <mergeCell ref="A1:D1"/>
    <mergeCell ref="B11:C11"/>
    <mergeCell ref="B12:C12"/>
    <mergeCell ref="B16:C16"/>
    <mergeCell ref="B14:C14"/>
    <mergeCell ref="B15:C15"/>
  </mergeCells>
  <printOptions horizontalCentered="1"/>
  <pageMargins left="0.7" right="0.7" top="0.75" bottom="1.9583333333333333" header="0.3" footer="1.708333333333333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2016-09-28T05:56:03Z</cp:lastPrinted>
  <dcterms:created xsi:type="dcterms:W3CDTF">2008-04-07T07:00:19Z</dcterms:created>
  <dcterms:modified xsi:type="dcterms:W3CDTF">2016-09-28T05:56:39Z</dcterms:modified>
  <cp:category/>
  <cp:version/>
  <cp:contentType/>
  <cp:contentStatus/>
</cp:coreProperties>
</file>