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4275" tabRatio="610" activeTab="3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<sst xmlns="http://schemas.openxmlformats.org/spreadsheetml/2006/main" count="178" uniqueCount="114">
  <si>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</si>
  <si>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</si>
  <si>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</si>
  <si>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</si>
  <si>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</si>
  <si>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</si>
  <si>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</si>
  <si>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</si>
  <si>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</si>
  <si>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</si>
  <si>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</si>
  <si>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</si>
  <si>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</si>
  <si>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</si>
  <si>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</si>
  <si>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</si>
  <si>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</si>
  <si>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</si>
  <si>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</si>
  <si>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</si>
  <si>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</si>
  <si>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</si>
  <si>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</si>
  <si>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</si>
  <si>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</si>
  <si>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</si>
  <si>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</si>
  <si>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</si>
  <si>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</si>
  <si>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</si>
  <si>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-a</t>
  </si>
  <si>
    <t>m2</t>
  </si>
  <si>
    <t>308-2</t>
  </si>
  <si>
    <t>103-1</t>
  </si>
  <si>
    <t>202-4</t>
  </si>
  <si>
    <t>清单     第100章   总则</t>
  </si>
  <si>
    <t>清单     第200章  路 基</t>
  </si>
  <si>
    <t>清单     第300章  路面</t>
  </si>
  <si>
    <t>竣工文件</t>
  </si>
  <si>
    <t>施工环保费</t>
  </si>
  <si>
    <t>102-3</t>
  </si>
  <si>
    <t>-b</t>
  </si>
  <si>
    <t>308-1</t>
  </si>
  <si>
    <t>310-2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</si>
  <si>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</si>
  <si>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</si>
  <si>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</si>
  <si>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</si>
  <si>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</si>
  <si>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</si>
  <si>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</si>
  <si>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</si>
  <si>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</si>
  <si>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202-5</t>
  </si>
  <si>
    <t>t</t>
  </si>
  <si>
    <t>临时道路修建、养护与拆除（含交通导改）</t>
  </si>
  <si>
    <t>202-1</t>
  </si>
  <si>
    <t>清理与掘除</t>
  </si>
  <si>
    <t>铣刨路面</t>
  </si>
  <si>
    <t>铣刨旧路基层 18cm</t>
  </si>
  <si>
    <t>m3</t>
  </si>
  <si>
    <t>205-1</t>
  </si>
  <si>
    <t>软土地基处理</t>
  </si>
  <si>
    <t>309-1</t>
  </si>
  <si>
    <t>细粒式沥青混凝土</t>
  </si>
  <si>
    <t>改性乳化沥青透层</t>
  </si>
  <si>
    <t>粘层</t>
  </si>
  <si>
    <t>封层</t>
  </si>
  <si>
    <t>305-1</t>
  </si>
  <si>
    <t>m</t>
  </si>
  <si>
    <t>座</t>
  </si>
  <si>
    <t>313-6</t>
  </si>
  <si>
    <t>314-3</t>
  </si>
  <si>
    <t>铣刨旧路   10cm</t>
  </si>
  <si>
    <t>旧路面沥青混合料回收</t>
  </si>
  <si>
    <t>使用8年以上</t>
  </si>
  <si>
    <t>202-6</t>
  </si>
  <si>
    <t>建筑垃圾运输处置</t>
  </si>
  <si>
    <t>项</t>
  </si>
  <si>
    <t>-o</t>
  </si>
  <si>
    <t>软基换填碎石土   50cm</t>
  </si>
  <si>
    <t>石灰粉煤灰稳定碎石底基层</t>
  </si>
  <si>
    <t>二灰碎石底基层   18cm</t>
  </si>
  <si>
    <t>石灰粉煤灰稳定碎石基层</t>
  </si>
  <si>
    <t>二灰碎石基层   18cm</t>
  </si>
  <si>
    <t>透层</t>
  </si>
  <si>
    <t>改性乳化沥青粘层</t>
  </si>
  <si>
    <t>SMA-13   4cm</t>
  </si>
  <si>
    <t>309-3</t>
  </si>
  <si>
    <t>粗粒式沥青混凝土</t>
  </si>
  <si>
    <t>ZAC-25C   7cm</t>
  </si>
  <si>
    <t xml:space="preserve">封层 </t>
  </si>
  <si>
    <t xml:space="preserve">乙1型花岗岩路缘石 </t>
  </si>
  <si>
    <t>313-7</t>
  </si>
  <si>
    <t>步道砖</t>
  </si>
  <si>
    <t>314-1</t>
  </si>
  <si>
    <t>排水管</t>
  </si>
  <si>
    <t>新建DN300雨水支管</t>
  </si>
  <si>
    <t>检查井、雨水口</t>
  </si>
  <si>
    <t>检查井加固</t>
  </si>
  <si>
    <t>雨水口加固</t>
  </si>
  <si>
    <t/>
  </si>
  <si>
    <t>203-1</t>
  </si>
  <si>
    <t>路基挖方</t>
  </si>
  <si>
    <t>-c</t>
  </si>
  <si>
    <t>挖除非适用材料</t>
  </si>
  <si>
    <t>305-4</t>
  </si>
  <si>
    <t>C30水泥混凝土基层   18cm</t>
  </si>
  <si>
    <t>花岗岩路缘石</t>
  </si>
  <si>
    <t>花岗岩步道砖  80*40*6cm</t>
  </si>
  <si>
    <t>312-3</t>
  </si>
  <si>
    <t>水泥混凝土基层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</si>
  <si>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</si>
  <si>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密云区鼓楼东西大街（K0+510-K2+612）大修工程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</si>
</sst>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#0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49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shrinkToFit="1"/>
    </xf>
    <xf numFmtId="2" fontId="50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85" fontId="49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H6" sqref="H6"/>
    </sheetView>
  </sheetViews>
  <sheetFormatPr defaultColWidth="9.00390625" defaultRowHeight="14.25"/>
  <cols>
    <col min="1" max="1" width="9.50390625" style="8" customWidth="1"/>
    <col min="2" max="2" width="27.00390625" style="8" customWidth="1"/>
    <col min="3" max="3" width="9.00390625" style="8" customWidth="1"/>
    <col min="4" max="4" width="11.25390625" style="8" customWidth="1"/>
    <col min="5" max="5" width="10.625" style="8" customWidth="1"/>
    <col min="6" max="6" width="11.75390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48" customHeight="1">
      <c r="A1" s="48" t="s">
        <v>0</v>
      </c>
      <c r="B1" s="48"/>
      <c r="C1" s="48"/>
      <c r="D1" s="48"/>
      <c r="E1" s="48"/>
      <c r="F1" s="48"/>
    </row>
    <row r="2" spans="1:5" ht="33" customHeight="1">
      <c r="A2" s="8" t="s">
        <v>18</v>
      </c>
      <c r="B2" s="49" t="s">
        <v>113</v>
      </c>
      <c r="C2" s="49"/>
      <c r="D2" s="49"/>
      <c r="E2" s="8" t="s">
        <v>5</v>
      </c>
    </row>
    <row r="3" spans="1:6" s="9" customFormat="1" ht="39" customHeight="1">
      <c r="A3" s="50" t="s">
        <v>35</v>
      </c>
      <c r="B3" s="50"/>
      <c r="C3" s="50"/>
      <c r="D3" s="50"/>
      <c r="E3" s="50"/>
      <c r="F3" s="50"/>
    </row>
    <row r="4" spans="1:6" ht="41.25" customHeight="1">
      <c r="A4" s="10" t="s">
        <v>22</v>
      </c>
      <c r="B4" s="10" t="s">
        <v>23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s="26" customFormat="1" ht="39.75" customHeight="1">
      <c r="A5" s="22" t="s">
        <v>24</v>
      </c>
      <c r="B5" s="23" t="s">
        <v>38</v>
      </c>
      <c r="C5" s="22" t="s">
        <v>25</v>
      </c>
      <c r="D5" s="22">
        <v>1</v>
      </c>
      <c r="E5" s="42"/>
      <c r="F5" s="25">
        <f>ROUND(D5*E5,0)</f>
        <v>0</v>
      </c>
    </row>
    <row r="6" spans="1:6" s="26" customFormat="1" ht="39.75" customHeight="1">
      <c r="A6" s="22" t="s">
        <v>29</v>
      </c>
      <c r="B6" s="23" t="s">
        <v>39</v>
      </c>
      <c r="C6" s="22" t="s">
        <v>25</v>
      </c>
      <c r="D6" s="22">
        <v>1</v>
      </c>
      <c r="E6" s="42"/>
      <c r="F6" s="25">
        <f>ROUND(D6*E6,0)</f>
        <v>0</v>
      </c>
    </row>
    <row r="7" spans="1:6" s="26" customFormat="1" ht="39.75" customHeight="1">
      <c r="A7" s="22" t="s">
        <v>40</v>
      </c>
      <c r="B7" s="23" t="s">
        <v>26</v>
      </c>
      <c r="C7" s="22" t="s">
        <v>25</v>
      </c>
      <c r="D7" s="22">
        <v>1</v>
      </c>
      <c r="E7" s="42"/>
      <c r="F7" s="25">
        <f>ROUND(D7*E7,0)</f>
        <v>0</v>
      </c>
    </row>
    <row r="8" spans="1:6" s="26" customFormat="1" ht="39.75" customHeight="1">
      <c r="A8" s="22" t="s">
        <v>33</v>
      </c>
      <c r="B8" s="23" t="s">
        <v>55</v>
      </c>
      <c r="C8" s="22" t="s">
        <v>25</v>
      </c>
      <c r="D8" s="22">
        <v>1</v>
      </c>
      <c r="E8" s="42"/>
      <c r="F8" s="25">
        <f>ROUND(D8*E8,0)</f>
        <v>0</v>
      </c>
    </row>
    <row r="9" spans="1:6" s="26" customFormat="1" ht="39.75" customHeight="1">
      <c r="A9" s="22" t="s">
        <v>27</v>
      </c>
      <c r="B9" s="23" t="s">
        <v>28</v>
      </c>
      <c r="C9" s="22" t="s">
        <v>25</v>
      </c>
      <c r="D9" s="22">
        <v>1</v>
      </c>
      <c r="E9" s="42"/>
      <c r="F9" s="25">
        <f>ROUND(D9*E9,0)</f>
        <v>0</v>
      </c>
    </row>
    <row r="10" spans="1:14" s="30" customFormat="1" ht="45.75" customHeight="1">
      <c r="A10" s="51" t="s">
        <v>21</v>
      </c>
      <c r="B10" s="51"/>
      <c r="C10" s="51"/>
      <c r="D10" s="52">
        <f>ROUND(SUM(F5:F9),0)</f>
        <v>0</v>
      </c>
      <c r="E10" s="52"/>
      <c r="F10" s="28" t="s">
        <v>19</v>
      </c>
      <c r="G10" s="29"/>
      <c r="H10" s="29"/>
      <c r="I10" s="29"/>
      <c r="J10" s="29"/>
      <c r="K10" s="29"/>
      <c r="L10" s="29"/>
      <c r="M10" s="29"/>
      <c r="N10" s="29"/>
    </row>
    <row r="11" ht="32.25" customHeight="1"/>
    <row r="12" ht="25.5" customHeight="1">
      <c r="A12" s="11"/>
    </row>
  </sheetData>
  <sheetProtection password="F34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9" sqref="H9"/>
    </sheetView>
  </sheetViews>
  <sheetFormatPr defaultColWidth="9.00390625" defaultRowHeight="14.25"/>
  <cols>
    <col min="1" max="1" width="11.00390625" style="8" customWidth="1"/>
    <col min="2" max="2" width="25.00390625" style="15" customWidth="1"/>
    <col min="3" max="3" width="7.125" style="8" customWidth="1"/>
    <col min="4" max="4" width="11.50390625" style="16" customWidth="1"/>
    <col min="5" max="5" width="12.375" style="17" customWidth="1"/>
    <col min="6" max="6" width="13.875" style="17" customWidth="1"/>
    <col min="7" max="16384" width="9.00390625" style="8" customWidth="1"/>
  </cols>
  <sheetData>
    <row r="1" spans="1:6" ht="42.75" customHeight="1">
      <c r="A1" s="48" t="s">
        <v>0</v>
      </c>
      <c r="B1" s="48"/>
      <c r="C1" s="48"/>
      <c r="D1" s="48"/>
      <c r="E1" s="48"/>
      <c r="F1" s="48"/>
    </row>
    <row r="2" spans="1:6" ht="42.75" customHeight="1">
      <c r="A2" s="12" t="s">
        <v>18</v>
      </c>
      <c r="B2" s="53" t="str">
        <f>'第100章'!B2</f>
        <v>密云区鼓楼东西大街（K0+510-K2+612）大修工程</v>
      </c>
      <c r="C2" s="53"/>
      <c r="D2" s="53"/>
      <c r="E2" s="54" t="s">
        <v>6</v>
      </c>
      <c r="F2" s="54"/>
    </row>
    <row r="3" spans="1:6" ht="35.25" customHeight="1">
      <c r="A3" s="50" t="s">
        <v>36</v>
      </c>
      <c r="B3" s="50"/>
      <c r="C3" s="50"/>
      <c r="D3" s="50"/>
      <c r="E3" s="50"/>
      <c r="F3" s="50"/>
    </row>
    <row r="4" spans="1:6" ht="35.25" customHeight="1">
      <c r="A4" s="10" t="s">
        <v>22</v>
      </c>
      <c r="B4" s="13" t="s">
        <v>23</v>
      </c>
      <c r="C4" s="10" t="s">
        <v>1</v>
      </c>
      <c r="D4" s="14" t="s">
        <v>2</v>
      </c>
      <c r="E4" s="21" t="s">
        <v>3</v>
      </c>
      <c r="F4" s="21" t="s">
        <v>4</v>
      </c>
    </row>
    <row r="5" spans="1:6" s="26" customFormat="1" ht="34.5" customHeight="1">
      <c r="A5" s="31" t="s">
        <v>56</v>
      </c>
      <c r="B5" s="32" t="s">
        <v>57</v>
      </c>
      <c r="C5" s="31" t="s">
        <v>25</v>
      </c>
      <c r="D5" s="33">
        <v>1</v>
      </c>
      <c r="E5" s="43"/>
      <c r="F5" s="25">
        <f>ROUND(D5*E5,0)</f>
        <v>0</v>
      </c>
    </row>
    <row r="6" spans="1:6" s="26" customFormat="1" ht="34.5" customHeight="1">
      <c r="A6" s="31" t="s">
        <v>34</v>
      </c>
      <c r="B6" s="32" t="s">
        <v>58</v>
      </c>
      <c r="C6" s="31" t="s">
        <v>101</v>
      </c>
      <c r="D6" s="33"/>
      <c r="E6" s="43"/>
      <c r="F6" s="25"/>
    </row>
    <row r="7" spans="1:6" s="26" customFormat="1" ht="34.5" customHeight="1">
      <c r="A7" s="31" t="s">
        <v>30</v>
      </c>
      <c r="B7" s="32" t="s">
        <v>73</v>
      </c>
      <c r="C7" s="31" t="s">
        <v>31</v>
      </c>
      <c r="D7" s="37">
        <v>63656</v>
      </c>
      <c r="E7" s="43"/>
      <c r="F7" s="25">
        <f>ROUND(D7*E7,0)</f>
        <v>0</v>
      </c>
    </row>
    <row r="8" spans="1:6" s="26" customFormat="1" ht="34.5" customHeight="1">
      <c r="A8" s="31" t="s">
        <v>41</v>
      </c>
      <c r="B8" s="32" t="s">
        <v>59</v>
      </c>
      <c r="C8" s="31" t="s">
        <v>31</v>
      </c>
      <c r="D8" s="37">
        <v>40200</v>
      </c>
      <c r="E8" s="43"/>
      <c r="F8" s="25">
        <f>ROUND(D8*E8,0)</f>
        <v>0</v>
      </c>
    </row>
    <row r="9" spans="1:6" s="26" customFormat="1" ht="34.5" customHeight="1">
      <c r="A9" s="31" t="s">
        <v>53</v>
      </c>
      <c r="B9" s="32" t="s">
        <v>74</v>
      </c>
      <c r="C9" s="31" t="s">
        <v>101</v>
      </c>
      <c r="D9" s="37"/>
      <c r="E9" s="43"/>
      <c r="F9" s="25"/>
    </row>
    <row r="10" spans="1:6" s="26" customFormat="1" ht="34.5" customHeight="1">
      <c r="A10" s="31" t="s">
        <v>41</v>
      </c>
      <c r="B10" s="32" t="s">
        <v>75</v>
      </c>
      <c r="C10" s="31" t="s">
        <v>54</v>
      </c>
      <c r="D10" s="37">
        <v>7572</v>
      </c>
      <c r="E10" s="43"/>
      <c r="F10" s="25">
        <f>ROUND(D10*E10,0)</f>
        <v>0</v>
      </c>
    </row>
    <row r="11" spans="1:6" s="26" customFormat="1" ht="34.5" customHeight="1">
      <c r="A11" s="31" t="s">
        <v>76</v>
      </c>
      <c r="B11" s="32" t="s">
        <v>77</v>
      </c>
      <c r="C11" s="31" t="s">
        <v>78</v>
      </c>
      <c r="D11" s="33">
        <v>1</v>
      </c>
      <c r="E11" s="43"/>
      <c r="F11" s="25">
        <f>ROUND(D11*E11,0)</f>
        <v>0</v>
      </c>
    </row>
    <row r="12" spans="1:6" s="26" customFormat="1" ht="34.5" customHeight="1">
      <c r="A12" s="31" t="s">
        <v>102</v>
      </c>
      <c r="B12" s="32" t="s">
        <v>103</v>
      </c>
      <c r="C12" s="31" t="s">
        <v>101</v>
      </c>
      <c r="D12" s="33"/>
      <c r="E12" s="43"/>
      <c r="F12" s="25"/>
    </row>
    <row r="13" spans="1:6" s="26" customFormat="1" ht="34.5" customHeight="1">
      <c r="A13" s="31" t="s">
        <v>104</v>
      </c>
      <c r="B13" s="32" t="s">
        <v>105</v>
      </c>
      <c r="C13" s="31" t="s">
        <v>60</v>
      </c>
      <c r="D13" s="37">
        <v>1750</v>
      </c>
      <c r="E13" s="43"/>
      <c r="F13" s="25">
        <f>ROUND(D13*E13,0)</f>
        <v>0</v>
      </c>
    </row>
    <row r="14" spans="1:6" s="26" customFormat="1" ht="34.5" customHeight="1">
      <c r="A14" s="31" t="s">
        <v>61</v>
      </c>
      <c r="B14" s="32" t="s">
        <v>62</v>
      </c>
      <c r="C14" s="31" t="s">
        <v>101</v>
      </c>
      <c r="D14" s="33"/>
      <c r="E14" s="43"/>
      <c r="F14" s="25"/>
    </row>
    <row r="15" spans="1:6" s="26" customFormat="1" ht="34.5" customHeight="1">
      <c r="A15" s="22" t="s">
        <v>79</v>
      </c>
      <c r="B15" s="32" t="s">
        <v>80</v>
      </c>
      <c r="C15" s="22" t="s">
        <v>60</v>
      </c>
      <c r="D15" s="34">
        <v>1750</v>
      </c>
      <c r="E15" s="43"/>
      <c r="F15" s="25">
        <f>ROUND(D15*E15,0)</f>
        <v>0</v>
      </c>
    </row>
    <row r="16" spans="1:6" s="30" customFormat="1" ht="38.25" customHeight="1">
      <c r="A16" s="51" t="s">
        <v>44</v>
      </c>
      <c r="B16" s="51"/>
      <c r="C16" s="51"/>
      <c r="D16" s="52">
        <f>ROUND(SUM(F5:F15),0)</f>
        <v>0</v>
      </c>
      <c r="E16" s="52"/>
      <c r="F16" s="36" t="s">
        <v>45</v>
      </c>
    </row>
  </sheetData>
  <sheetProtection password="F349" sheet="1"/>
  <protectedRanges>
    <protectedRange sqref="E5 E7:E8 E10:E11 E13 E15" name="区域1"/>
  </protectedRanges>
  <mergeCells count="6">
    <mergeCell ref="A16:C16"/>
    <mergeCell ref="D16:E16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4" header="0.5118110236220472" footer="1.66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H9" sqref="H9"/>
    </sheetView>
  </sheetViews>
  <sheetFormatPr defaultColWidth="9.00390625" defaultRowHeight="14.25"/>
  <cols>
    <col min="1" max="1" width="9.125" style="3" customWidth="1"/>
    <col min="2" max="2" width="29.00390625" style="4" customWidth="1"/>
    <col min="3" max="3" width="7.125" style="4" customWidth="1"/>
    <col min="4" max="4" width="10.50390625" style="5" bestFit="1" customWidth="1"/>
    <col min="5" max="5" width="12.625" style="6" customWidth="1"/>
    <col min="6" max="6" width="12.125" style="6" customWidth="1"/>
    <col min="7" max="16384" width="9.00390625" style="4" customWidth="1"/>
  </cols>
  <sheetData>
    <row r="1" spans="1:6" ht="45.75" customHeight="1">
      <c r="A1" s="55" t="s">
        <v>0</v>
      </c>
      <c r="B1" s="55"/>
      <c r="C1" s="55"/>
      <c r="D1" s="55"/>
      <c r="E1" s="55"/>
      <c r="F1" s="55"/>
    </row>
    <row r="2" spans="1:6" ht="33" customHeight="1">
      <c r="A2" s="2" t="s">
        <v>18</v>
      </c>
      <c r="B2" s="56" t="str">
        <f>'第100章'!B2</f>
        <v>密云区鼓楼东西大街（K0+510-K2+612）大修工程</v>
      </c>
      <c r="C2" s="56"/>
      <c r="D2" s="56"/>
      <c r="E2" s="57" t="s">
        <v>6</v>
      </c>
      <c r="F2" s="57"/>
    </row>
    <row r="3" spans="1:6" ht="37.5" customHeight="1">
      <c r="A3" s="50" t="s">
        <v>37</v>
      </c>
      <c r="B3" s="50"/>
      <c r="C3" s="50"/>
      <c r="D3" s="50"/>
      <c r="E3" s="50"/>
      <c r="F3" s="50"/>
    </row>
    <row r="4" spans="1:6" ht="37.5" customHeight="1">
      <c r="A4" s="18" t="s">
        <v>22</v>
      </c>
      <c r="B4" s="10" t="s">
        <v>23</v>
      </c>
      <c r="C4" s="10" t="s">
        <v>1</v>
      </c>
      <c r="D4" s="14" t="s">
        <v>2</v>
      </c>
      <c r="E4" s="21" t="s">
        <v>3</v>
      </c>
      <c r="F4" s="21" t="s">
        <v>4</v>
      </c>
    </row>
    <row r="5" spans="1:6" s="38" customFormat="1" ht="34.5" customHeight="1">
      <c r="A5" s="22" t="s">
        <v>68</v>
      </c>
      <c r="B5" s="27" t="s">
        <v>81</v>
      </c>
      <c r="C5" s="22" t="s">
        <v>101</v>
      </c>
      <c r="D5" s="33"/>
      <c r="E5" s="43"/>
      <c r="F5" s="25"/>
    </row>
    <row r="6" spans="1:6" s="38" customFormat="1" ht="34.5" customHeight="1">
      <c r="A6" s="22" t="s">
        <v>30</v>
      </c>
      <c r="B6" s="23" t="s">
        <v>82</v>
      </c>
      <c r="C6" s="22" t="s">
        <v>31</v>
      </c>
      <c r="D6" s="35">
        <v>19820</v>
      </c>
      <c r="E6" s="43"/>
      <c r="F6" s="25">
        <f>ROUND(D6*E6,0)</f>
        <v>0</v>
      </c>
    </row>
    <row r="7" spans="1:6" s="38" customFormat="1" ht="34.5" customHeight="1">
      <c r="A7" s="40" t="s">
        <v>106</v>
      </c>
      <c r="B7" s="23" t="s">
        <v>83</v>
      </c>
      <c r="C7" s="22" t="s">
        <v>101</v>
      </c>
      <c r="D7" s="35"/>
      <c r="E7" s="43"/>
      <c r="F7" s="25"/>
    </row>
    <row r="8" spans="1:6" s="38" customFormat="1" ht="34.5" customHeight="1">
      <c r="A8" s="22" t="s">
        <v>30</v>
      </c>
      <c r="B8" s="23" t="s">
        <v>84</v>
      </c>
      <c r="C8" s="22" t="s">
        <v>31</v>
      </c>
      <c r="D8" s="35">
        <v>19820</v>
      </c>
      <c r="E8" s="43"/>
      <c r="F8" s="25">
        <f>ROUND(D8*E8,0)</f>
        <v>0</v>
      </c>
    </row>
    <row r="9" spans="1:6" s="38" customFormat="1" ht="34.5" customHeight="1">
      <c r="A9" s="22" t="s">
        <v>42</v>
      </c>
      <c r="B9" s="23" t="s">
        <v>85</v>
      </c>
      <c r="C9" s="22" t="s">
        <v>101</v>
      </c>
      <c r="D9" s="35"/>
      <c r="E9" s="43"/>
      <c r="F9" s="25"/>
    </row>
    <row r="10" spans="1:6" s="38" customFormat="1" ht="34.5" customHeight="1">
      <c r="A10" s="22" t="s">
        <v>30</v>
      </c>
      <c r="B10" s="23" t="s">
        <v>65</v>
      </c>
      <c r="C10" s="22" t="s">
        <v>31</v>
      </c>
      <c r="D10" s="35">
        <v>63656</v>
      </c>
      <c r="E10" s="43"/>
      <c r="F10" s="25">
        <f>ROUND(D10*E10,0)</f>
        <v>0</v>
      </c>
    </row>
    <row r="11" spans="1:6" s="38" customFormat="1" ht="34.5" customHeight="1">
      <c r="A11" s="22" t="s">
        <v>32</v>
      </c>
      <c r="B11" s="23" t="s">
        <v>66</v>
      </c>
      <c r="C11" s="22" t="s">
        <v>101</v>
      </c>
      <c r="D11" s="35"/>
      <c r="E11" s="43"/>
      <c r="F11" s="25"/>
    </row>
    <row r="12" spans="1:6" s="38" customFormat="1" ht="34.5" customHeight="1">
      <c r="A12" s="22" t="s">
        <v>30</v>
      </c>
      <c r="B12" s="23" t="s">
        <v>86</v>
      </c>
      <c r="C12" s="22" t="s">
        <v>31</v>
      </c>
      <c r="D12" s="35">
        <v>63656</v>
      </c>
      <c r="E12" s="43"/>
      <c r="F12" s="25">
        <f>ROUND(D12*E12,0)</f>
        <v>0</v>
      </c>
    </row>
    <row r="13" spans="1:6" s="38" customFormat="1" ht="34.5" customHeight="1">
      <c r="A13" s="22" t="s">
        <v>63</v>
      </c>
      <c r="B13" s="23" t="s">
        <v>64</v>
      </c>
      <c r="C13" s="22" t="s">
        <v>101</v>
      </c>
      <c r="D13" s="35"/>
      <c r="E13" s="43"/>
      <c r="F13" s="25"/>
    </row>
    <row r="14" spans="1:6" s="38" customFormat="1" ht="34.5" customHeight="1">
      <c r="A14" s="40" t="s">
        <v>30</v>
      </c>
      <c r="B14" s="41" t="s">
        <v>87</v>
      </c>
      <c r="C14" s="40" t="s">
        <v>31</v>
      </c>
      <c r="D14" s="35">
        <v>63656</v>
      </c>
      <c r="E14" s="43"/>
      <c r="F14" s="25">
        <f>ROUND(D14*E14,0)</f>
        <v>0</v>
      </c>
    </row>
    <row r="15" spans="1:6" s="38" customFormat="1" ht="34.5" customHeight="1">
      <c r="A15" s="40" t="s">
        <v>88</v>
      </c>
      <c r="B15" s="41" t="s">
        <v>89</v>
      </c>
      <c r="C15" s="40" t="s">
        <v>101</v>
      </c>
      <c r="D15" s="35"/>
      <c r="E15" s="43"/>
      <c r="F15" s="25"/>
    </row>
    <row r="16" spans="1:6" s="38" customFormat="1" ht="34.5" customHeight="1">
      <c r="A16" s="22" t="s">
        <v>30</v>
      </c>
      <c r="B16" s="23" t="s">
        <v>90</v>
      </c>
      <c r="C16" s="22" t="s">
        <v>31</v>
      </c>
      <c r="D16" s="35">
        <v>63656</v>
      </c>
      <c r="E16" s="43"/>
      <c r="F16" s="25">
        <f>ROUND(D16*E16,0)</f>
        <v>0</v>
      </c>
    </row>
    <row r="17" spans="1:6" s="38" customFormat="1" ht="34.5" customHeight="1">
      <c r="A17" s="22" t="s">
        <v>43</v>
      </c>
      <c r="B17" s="23" t="s">
        <v>67</v>
      </c>
      <c r="C17" s="22" t="s">
        <v>101</v>
      </c>
      <c r="D17" s="35"/>
      <c r="E17" s="43"/>
      <c r="F17" s="25"/>
    </row>
    <row r="18" spans="1:6" s="38" customFormat="1" ht="34.5" customHeight="1">
      <c r="A18" s="22" t="s">
        <v>30</v>
      </c>
      <c r="B18" s="23" t="s">
        <v>91</v>
      </c>
      <c r="C18" s="22" t="s">
        <v>31</v>
      </c>
      <c r="D18" s="35">
        <v>63656</v>
      </c>
      <c r="E18" s="43"/>
      <c r="F18" s="25">
        <f>ROUND(D18*E18,0)</f>
        <v>0</v>
      </c>
    </row>
    <row r="19" spans="1:6" s="38" customFormat="1" ht="34.5" customHeight="1">
      <c r="A19" s="22" t="s">
        <v>110</v>
      </c>
      <c r="B19" s="23" t="s">
        <v>111</v>
      </c>
      <c r="C19" s="22" t="s">
        <v>101</v>
      </c>
      <c r="D19" s="35"/>
      <c r="E19" s="43"/>
      <c r="F19" s="25"/>
    </row>
    <row r="20" spans="1:6" s="38" customFormat="1" ht="34.5" customHeight="1">
      <c r="A20" s="22" t="s">
        <v>30</v>
      </c>
      <c r="B20" s="23" t="s">
        <v>107</v>
      </c>
      <c r="C20" s="22" t="s">
        <v>31</v>
      </c>
      <c r="D20" s="35">
        <v>560</v>
      </c>
      <c r="E20" s="43"/>
      <c r="F20" s="25">
        <f>ROUND(D20*E20,0)</f>
        <v>0</v>
      </c>
    </row>
    <row r="21" spans="1:6" s="38" customFormat="1" ht="34.5" customHeight="1">
      <c r="A21" s="22" t="s">
        <v>71</v>
      </c>
      <c r="B21" s="41" t="s">
        <v>108</v>
      </c>
      <c r="C21" s="22" t="s">
        <v>101</v>
      </c>
      <c r="D21" s="35"/>
      <c r="E21" s="43"/>
      <c r="F21" s="25"/>
    </row>
    <row r="22" spans="1:6" s="38" customFormat="1" ht="34.5" customHeight="1">
      <c r="A22" s="22" t="s">
        <v>30</v>
      </c>
      <c r="B22" s="23" t="s">
        <v>92</v>
      </c>
      <c r="C22" s="22" t="s">
        <v>69</v>
      </c>
      <c r="D22" s="35">
        <v>800</v>
      </c>
      <c r="E22" s="43"/>
      <c r="F22" s="25">
        <f>ROUND(D22*E22,0)</f>
        <v>0</v>
      </c>
    </row>
    <row r="23" spans="1:6" s="38" customFormat="1" ht="34.5" customHeight="1">
      <c r="A23" s="22" t="s">
        <v>93</v>
      </c>
      <c r="B23" s="23" t="s">
        <v>94</v>
      </c>
      <c r="C23" s="22" t="s">
        <v>101</v>
      </c>
      <c r="D23" s="35"/>
      <c r="E23" s="43"/>
      <c r="F23" s="25"/>
    </row>
    <row r="24" spans="1:6" s="38" customFormat="1" ht="34.5" customHeight="1">
      <c r="A24" s="40" t="s">
        <v>30</v>
      </c>
      <c r="B24" s="41" t="s">
        <v>109</v>
      </c>
      <c r="C24" s="40" t="s">
        <v>31</v>
      </c>
      <c r="D24" s="35">
        <v>300</v>
      </c>
      <c r="E24" s="43"/>
      <c r="F24" s="25">
        <f>ROUND(D24*E24,0)</f>
        <v>0</v>
      </c>
    </row>
    <row r="25" spans="1:6" s="38" customFormat="1" ht="34.5" customHeight="1">
      <c r="A25" s="22" t="s">
        <v>95</v>
      </c>
      <c r="B25" s="23" t="s">
        <v>96</v>
      </c>
      <c r="C25" s="22" t="s">
        <v>101</v>
      </c>
      <c r="D25" s="35"/>
      <c r="E25" s="43"/>
      <c r="F25" s="25"/>
    </row>
    <row r="26" spans="1:6" s="38" customFormat="1" ht="34.5" customHeight="1">
      <c r="A26" s="22" t="s">
        <v>30</v>
      </c>
      <c r="B26" s="23" t="s">
        <v>97</v>
      </c>
      <c r="C26" s="22" t="s">
        <v>69</v>
      </c>
      <c r="D26" s="35">
        <v>224</v>
      </c>
      <c r="E26" s="43"/>
      <c r="F26" s="25">
        <f>ROUND(D26*E26,0)</f>
        <v>0</v>
      </c>
    </row>
    <row r="27" spans="1:6" s="38" customFormat="1" ht="34.5" customHeight="1">
      <c r="A27" s="22" t="s">
        <v>72</v>
      </c>
      <c r="B27" s="23" t="s">
        <v>98</v>
      </c>
      <c r="C27" s="22" t="s">
        <v>101</v>
      </c>
      <c r="D27" s="24"/>
      <c r="E27" s="44"/>
      <c r="F27" s="25"/>
    </row>
    <row r="28" spans="1:6" s="38" customFormat="1" ht="34.5" customHeight="1">
      <c r="A28" s="22" t="s">
        <v>30</v>
      </c>
      <c r="B28" s="23" t="s">
        <v>99</v>
      </c>
      <c r="C28" s="22" t="s">
        <v>70</v>
      </c>
      <c r="D28" s="24">
        <v>40</v>
      </c>
      <c r="E28" s="44"/>
      <c r="F28" s="25">
        <f>ROUND(D28*E28,0)</f>
        <v>0</v>
      </c>
    </row>
    <row r="29" spans="1:6" s="38" customFormat="1" ht="34.5" customHeight="1">
      <c r="A29" s="22" t="s">
        <v>41</v>
      </c>
      <c r="B29" s="23" t="s">
        <v>100</v>
      </c>
      <c r="C29" s="22" t="s">
        <v>70</v>
      </c>
      <c r="D29" s="24">
        <v>105</v>
      </c>
      <c r="E29" s="44"/>
      <c r="F29" s="25">
        <f>ROUND(D29*E29,0)</f>
        <v>0</v>
      </c>
    </row>
    <row r="30" spans="1:6" s="39" customFormat="1" ht="40.5" customHeight="1">
      <c r="A30" s="51" t="s">
        <v>46</v>
      </c>
      <c r="B30" s="51"/>
      <c r="C30" s="51"/>
      <c r="D30" s="52">
        <f>ROUND(SUM(F6:F29),0)</f>
        <v>0</v>
      </c>
      <c r="E30" s="52"/>
      <c r="F30" s="36" t="s">
        <v>47</v>
      </c>
    </row>
  </sheetData>
  <sheetProtection password="F349" sheet="1"/>
  <protectedRanges>
    <protectedRange sqref="E6 E8 E10 E12 E14 E16 E18 E20 E22 E24 E26 E28:E29" name="区域1"/>
  </protectedRanges>
  <mergeCells count="6">
    <mergeCell ref="A30:C30"/>
    <mergeCell ref="D30:E30"/>
    <mergeCell ref="A1:F1"/>
    <mergeCell ref="B2:D2"/>
    <mergeCell ref="E2:F2"/>
    <mergeCell ref="A3:F3"/>
  </mergeCells>
  <printOptions horizontalCentered="1"/>
  <pageMargins left="0.7480314960629921" right="0.7480314960629921" top="0.54" bottom="1.44" header="0.5118110236220472" footer="0.8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47" customWidth="1"/>
    <col min="5" max="16384" width="9.00390625" style="1" customWidth="1"/>
  </cols>
  <sheetData>
    <row r="1" spans="1:4" ht="33" customHeight="1">
      <c r="A1" s="61" t="s">
        <v>7</v>
      </c>
      <c r="B1" s="61"/>
      <c r="C1" s="61"/>
      <c r="D1" s="61"/>
    </row>
    <row r="2" spans="1:4" ht="39" customHeight="1">
      <c r="A2" s="58" t="str">
        <f>"工程名称："&amp;'第100章'!B2</f>
        <v>工程名称：密云区鼓楼东西大街（K0+510-K2+612）大修工程</v>
      </c>
      <c r="B2" s="58"/>
      <c r="C2" s="58"/>
      <c r="D2" s="58"/>
    </row>
    <row r="3" spans="1:4" ht="39" customHeight="1">
      <c r="A3" s="19" t="s">
        <v>8</v>
      </c>
      <c r="B3" s="19" t="s">
        <v>9</v>
      </c>
      <c r="C3" s="19" t="s">
        <v>10</v>
      </c>
      <c r="D3" s="45" t="s">
        <v>20</v>
      </c>
    </row>
    <row r="4" spans="1:4" s="7" customFormat="1" ht="33" customHeight="1">
      <c r="A4" s="20">
        <v>1</v>
      </c>
      <c r="B4" s="20">
        <v>100</v>
      </c>
      <c r="C4" s="20" t="s">
        <v>11</v>
      </c>
      <c r="D4" s="46">
        <f>'第100章'!D10</f>
        <v>0</v>
      </c>
    </row>
    <row r="5" spans="1:4" s="7" customFormat="1" ht="33" customHeight="1">
      <c r="A5" s="20">
        <v>2</v>
      </c>
      <c r="B5" s="20">
        <v>200</v>
      </c>
      <c r="C5" s="20" t="s">
        <v>12</v>
      </c>
      <c r="D5" s="46">
        <f>'第200章'!D16</f>
        <v>0</v>
      </c>
    </row>
    <row r="6" spans="1:4" s="7" customFormat="1" ht="33" customHeight="1">
      <c r="A6" s="20">
        <v>3</v>
      </c>
      <c r="B6" s="20">
        <v>300</v>
      </c>
      <c r="C6" s="20" t="s">
        <v>13</v>
      </c>
      <c r="D6" s="46">
        <f>'第300章 '!D30:E30</f>
        <v>0</v>
      </c>
    </row>
    <row r="7" spans="1:4" s="7" customFormat="1" ht="33" customHeight="1">
      <c r="A7" s="20">
        <v>4</v>
      </c>
      <c r="B7" s="20">
        <v>400</v>
      </c>
      <c r="C7" s="20" t="s">
        <v>14</v>
      </c>
      <c r="D7" s="46"/>
    </row>
    <row r="8" spans="1:4" s="7" customFormat="1" ht="33" customHeight="1">
      <c r="A8" s="20">
        <v>5</v>
      </c>
      <c r="B8" s="20">
        <v>500</v>
      </c>
      <c r="C8" s="20" t="s">
        <v>15</v>
      </c>
      <c r="D8" s="46"/>
    </row>
    <row r="9" spans="1:4" s="7" customFormat="1" ht="33" customHeight="1">
      <c r="A9" s="20">
        <v>6</v>
      </c>
      <c r="B9" s="20">
        <v>600</v>
      </c>
      <c r="C9" s="20" t="s">
        <v>16</v>
      </c>
      <c r="D9" s="46"/>
    </row>
    <row r="10" spans="1:4" s="7" customFormat="1" ht="33" customHeight="1">
      <c r="A10" s="20">
        <v>7</v>
      </c>
      <c r="B10" s="20">
        <v>700</v>
      </c>
      <c r="C10" s="20" t="s">
        <v>17</v>
      </c>
      <c r="D10" s="46"/>
    </row>
    <row r="11" spans="1:4" s="7" customFormat="1" ht="36.75" customHeight="1">
      <c r="A11" s="20">
        <v>8</v>
      </c>
      <c r="B11" s="60" t="s">
        <v>48</v>
      </c>
      <c r="C11" s="60"/>
      <c r="D11" s="46">
        <f>SUM(D4:D10)</f>
        <v>0</v>
      </c>
    </row>
    <row r="12" spans="1:4" s="7" customFormat="1" ht="36.75" customHeight="1">
      <c r="A12" s="20">
        <v>9</v>
      </c>
      <c r="B12" s="60" t="s">
        <v>49</v>
      </c>
      <c r="C12" s="60"/>
      <c r="D12" s="46"/>
    </row>
    <row r="13" spans="1:4" s="7" customFormat="1" ht="36.75" customHeight="1">
      <c r="A13" s="20">
        <v>10</v>
      </c>
      <c r="B13" s="60" t="s">
        <v>50</v>
      </c>
      <c r="C13" s="60"/>
      <c r="D13" s="46">
        <f>ROUND((13552208*0.015),0)</f>
        <v>203283</v>
      </c>
    </row>
    <row r="14" spans="1:4" s="7" customFormat="1" ht="36.75" customHeight="1">
      <c r="A14" s="20">
        <v>11</v>
      </c>
      <c r="B14" s="62" t="s">
        <v>51</v>
      </c>
      <c r="C14" s="62"/>
      <c r="D14" s="46">
        <f>ROUND(D11-D12-D13,0)</f>
        <v>-203283</v>
      </c>
    </row>
    <row r="15" spans="1:4" s="7" customFormat="1" ht="36.75" customHeight="1">
      <c r="A15" s="20">
        <v>12</v>
      </c>
      <c r="B15" s="63" t="s">
        <v>112</v>
      </c>
      <c r="C15" s="60"/>
      <c r="D15" s="46">
        <f>ROUND(D14*3%,0)</f>
        <v>-6098</v>
      </c>
    </row>
    <row r="16" spans="1:4" s="7" customFormat="1" ht="36.75" customHeight="1">
      <c r="A16" s="20">
        <v>13</v>
      </c>
      <c r="B16" s="60" t="s">
        <v>52</v>
      </c>
      <c r="C16" s="60"/>
      <c r="D16" s="46">
        <f>D11+D15</f>
        <v>-6098</v>
      </c>
    </row>
    <row r="17" spans="1:4" ht="30" customHeight="1">
      <c r="A17" s="58"/>
      <c r="B17" s="59"/>
      <c r="C17" s="59"/>
      <c r="D17" s="59"/>
    </row>
  </sheetData>
  <sheetProtection password="F34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2.23" header="0.3" footer="1.5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2018-02-01T02:11:36Z</cp:lastPrinted>
  <dcterms:created xsi:type="dcterms:W3CDTF">2008-04-07T07:00:19Z</dcterms:created>
  <dcterms:modified xsi:type="dcterms:W3CDTF">2018-02-01T06:29:33Z</dcterms:modified>
  <cp:category/>
  <cp:version/>
  <cp:contentType/>
  <cp:contentStatus/>
</cp:coreProperties>
</file>