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4275" tabRatio="610" activeTab="0"/>
  </bookViews>
  <sheets>
    <sheet name="第100章（西火路）" sheetId="1" r:id="rId1"/>
    <sheet name="第700章（西火路）" sheetId="2" r:id="rId2"/>
    <sheet name="第100章（密古路1段）" sheetId="3" r:id="rId3"/>
    <sheet name="第700章（密古路1段）" sheetId="4" r:id="rId4"/>
    <sheet name="第100章（密古路2段）" sheetId="5" r:id="rId5"/>
    <sheet name="第700章（密古路2段）" sheetId="6" r:id="rId6"/>
    <sheet name="汇总表" sheetId="7" r:id="rId7"/>
  </sheets>
  <definedNames>
    <definedName name="_xlnm.Print_Area" localSheetId="6">'汇总表'!$A$1:$G$16</definedName>
    <definedName name="_xlnm.Print_Titles" localSheetId="3">'第700章（密古路1段）'!$1:$4</definedName>
    <definedName name="_xlnm.Print_Titles" localSheetId="5">'第700章（密古路2段）'!$1:$4</definedName>
    <definedName name="_xlnm.Print_Titles" localSheetId="1">'第700章（西火路）'!$1:$4</definedName>
  </definedNames>
  <calcPr fullCalcOnLoad="1"/>
</workbook>
</file>

<file path=xl/sharedStrings.xml><?xml version="1.0" encoding="utf-8"?>
<sst xmlns="http://schemas.openxmlformats.org/spreadsheetml/2006/main" count="263" uniqueCount="88">
  <si>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</si>
  <si>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</si>
  <si>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</si>
  <si>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</si>
  <si>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</si>
  <si>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</si>
  <si>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</si>
  <si>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</si>
  <si>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</si>
  <si>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</si>
  <si>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</si>
  <si>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</si>
  <si>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</si>
  <si>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桥梁、涵洞</t>
  </si>
  <si>
    <t>隧道</t>
  </si>
  <si>
    <t>工程名称：</t>
  </si>
  <si>
    <t>元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</si>
  <si>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</si>
  <si>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</si>
  <si>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</si>
  <si>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</si>
  <si>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</si>
  <si>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</si>
  <si>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</si>
  <si>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</si>
  <si>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</si>
  <si>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</si>
  <si>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</si>
  <si>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</si>
  <si>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清单     第100章   总则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</si>
  <si>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</si>
  <si>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</si>
  <si>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</si>
  <si>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</si>
  <si>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</si>
  <si>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</si>
  <si>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</si>
  <si>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</si>
  <si>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</si>
  <si>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</si>
  <si>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-c</t>
  </si>
  <si>
    <t>-d</t>
  </si>
  <si>
    <t>-e</t>
  </si>
  <si>
    <t>-f</t>
  </si>
  <si>
    <r>
      <t>按上项（11）金额的</t>
    </r>
    <r>
      <rPr>
        <sz val="12"/>
        <rFont val="宋体"/>
        <family val="0"/>
      </rPr>
      <t>5</t>
    </r>
    <r>
      <rPr>
        <sz val="12"/>
        <rFont val="宋体"/>
        <family val="0"/>
      </rPr>
      <t>%作为不可预见因素的暂定金额</t>
    </r>
  </si>
  <si>
    <t>西火路</t>
  </si>
  <si>
    <t>合计金额</t>
  </si>
  <si>
    <t xml:space="preserve">  货币单位：人民币元</t>
  </si>
  <si>
    <t>清单     第700章  绿化及环境保护</t>
  </si>
  <si>
    <t>清单  第700章 合计   人民币</t>
  </si>
  <si>
    <t>清单  第700章 合计   人民币</t>
  </si>
  <si>
    <t>清单  第700章 合计   人民币</t>
  </si>
  <si>
    <t>绿化及环境保护</t>
  </si>
  <si>
    <t>安全设施及预埋管线</t>
  </si>
  <si>
    <t>702-1</t>
  </si>
  <si>
    <t>开挖并铺设表土</t>
  </si>
  <si>
    <t>整理绿化用地</t>
  </si>
  <si>
    <t>换填种植土</t>
  </si>
  <si>
    <t>m3</t>
  </si>
  <si>
    <t>渣土清理并外运</t>
  </si>
  <si>
    <t>704-1</t>
  </si>
  <si>
    <t>人工种植乔木</t>
  </si>
  <si>
    <t>国槐（胸径8-10cm）</t>
  </si>
  <si>
    <t>株</t>
  </si>
  <si>
    <t>梓树（胸径5-6cm）</t>
  </si>
  <si>
    <t>704-2</t>
  </si>
  <si>
    <t>人工种植灌木</t>
  </si>
  <si>
    <t>桧柏（株高2.0-2.5m）</t>
  </si>
  <si>
    <t>山桃（地径3-4m）</t>
  </si>
  <si>
    <t>丁香（株高1.2-1.5m）</t>
  </si>
  <si>
    <t>连翘（株高1.2-1.5m）</t>
  </si>
  <si>
    <t>红瑞木（株高1.2-1.5m）</t>
  </si>
  <si>
    <t>沙地柏（株高0.5-0.8m）</t>
  </si>
  <si>
    <t>704-3</t>
  </si>
  <si>
    <t>人工种植攀缘植物</t>
  </si>
  <si>
    <t>地锦（三年生）</t>
  </si>
  <si>
    <t>垂柳（胸径7-8cm）</t>
  </si>
  <si>
    <t>油松（株高2.5-3.0m）</t>
  </si>
  <si>
    <t>侧柏（株高2.5-3.0m）</t>
  </si>
  <si>
    <t>702-1</t>
  </si>
  <si>
    <t xml:space="preserve">  货币单位：人民币元</t>
  </si>
  <si>
    <t>密云区密古路（K0+000-K26+257.708）大修工程-绿化工程</t>
  </si>
  <si>
    <t>密云区西火路（K5+000-K14+970）大修工程-绿化工程</t>
  </si>
  <si>
    <t xml:space="preserve">工程名称：密云区西火路（K5+000-K14+970）大修工程、密古路（K0+000-K26+257.708）大修工程、
          密古路（K30+200-K39+550.5）大修工程-绿化工程                               </t>
  </si>
  <si>
    <t>密云区密古路（K30+200-K39+550.5）大修工程-绿化工程 -绿化工程</t>
  </si>
  <si>
    <t>路面</t>
  </si>
  <si>
    <t>密古路（K0+000-K26+257.708）</t>
  </si>
  <si>
    <t xml:space="preserve">
密古路（K30+200-K39+550.5）
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</si>
</sst>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</numFmts>
  <fonts count="5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184" fontId="48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shrinkToFit="1"/>
    </xf>
    <xf numFmtId="2" fontId="48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center" vertical="center" shrinkToFit="1"/>
    </xf>
    <xf numFmtId="184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205" fontId="48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7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9.50390625" style="3" customWidth="1"/>
    <col min="2" max="2" width="24.375" style="3" customWidth="1"/>
    <col min="3" max="3" width="9.00390625" style="3" customWidth="1"/>
    <col min="4" max="4" width="11.25390625" style="3" customWidth="1"/>
    <col min="5" max="6" width="13.25390625" style="3" customWidth="1"/>
    <col min="7" max="7" width="9.00390625" style="3" customWidth="1"/>
    <col min="8" max="8" width="11.625" style="3" bestFit="1" customWidth="1"/>
    <col min="9" max="16384" width="9.00390625" style="3" customWidth="1"/>
  </cols>
  <sheetData>
    <row r="1" spans="1:6" ht="48" customHeight="1">
      <c r="A1" s="34" t="s">
        <v>0</v>
      </c>
      <c r="B1" s="34"/>
      <c r="C1" s="34"/>
      <c r="D1" s="34"/>
      <c r="E1" s="34"/>
      <c r="F1" s="34"/>
    </row>
    <row r="2" spans="1:5" ht="33" customHeight="1">
      <c r="A2" s="3" t="s">
        <v>15</v>
      </c>
      <c r="B2" s="35" t="s">
        <v>82</v>
      </c>
      <c r="C2" s="35"/>
      <c r="D2" s="35"/>
      <c r="E2" s="3" t="s">
        <v>5</v>
      </c>
    </row>
    <row r="3" spans="1:6" s="4" customFormat="1" ht="39" customHeight="1">
      <c r="A3" s="36" t="s">
        <v>29</v>
      </c>
      <c r="B3" s="36"/>
      <c r="C3" s="36"/>
      <c r="D3" s="36"/>
      <c r="E3" s="36"/>
      <c r="F3" s="36"/>
    </row>
    <row r="4" spans="1:6" ht="41.25" customHeight="1">
      <c r="A4" s="5" t="s">
        <v>18</v>
      </c>
      <c r="B4" s="5" t="s">
        <v>19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s="23" customFormat="1" ht="39.75" customHeight="1">
      <c r="A5" s="25" t="s">
        <v>20</v>
      </c>
      <c r="B5" s="28" t="s">
        <v>30</v>
      </c>
      <c r="C5" s="25" t="s">
        <v>21</v>
      </c>
      <c r="D5" s="25">
        <v>1</v>
      </c>
      <c r="E5" s="51"/>
      <c r="F5" s="6">
        <f>ROUND(D5*E5,0)</f>
        <v>0</v>
      </c>
    </row>
    <row r="6" spans="1:6" s="23" customFormat="1" ht="39.75" customHeight="1">
      <c r="A6" s="25" t="s">
        <v>25</v>
      </c>
      <c r="B6" s="28" t="s">
        <v>31</v>
      </c>
      <c r="C6" s="25" t="s">
        <v>21</v>
      </c>
      <c r="D6" s="25">
        <v>1</v>
      </c>
      <c r="E6" s="51"/>
      <c r="F6" s="6">
        <f>ROUND(D6*E6,0)</f>
        <v>0</v>
      </c>
    </row>
    <row r="7" spans="1:6" s="23" customFormat="1" ht="39.75" customHeight="1">
      <c r="A7" s="25" t="s">
        <v>32</v>
      </c>
      <c r="B7" s="28" t="s">
        <v>22</v>
      </c>
      <c r="C7" s="25" t="s">
        <v>21</v>
      </c>
      <c r="D7" s="25">
        <v>1</v>
      </c>
      <c r="E7" s="51"/>
      <c r="F7" s="6">
        <f>ROUND(D7*E7,0)</f>
        <v>0</v>
      </c>
    </row>
    <row r="8" spans="1:6" s="23" customFormat="1" ht="39.75" customHeight="1">
      <c r="A8" s="25" t="s">
        <v>23</v>
      </c>
      <c r="B8" s="28" t="s">
        <v>24</v>
      </c>
      <c r="C8" s="25" t="s">
        <v>21</v>
      </c>
      <c r="D8" s="25">
        <v>1</v>
      </c>
      <c r="E8" s="51"/>
      <c r="F8" s="6">
        <f>ROUND(D8*E8,0)</f>
        <v>0</v>
      </c>
    </row>
    <row r="9" spans="1:14" s="23" customFormat="1" ht="45.75" customHeight="1">
      <c r="A9" s="37" t="s">
        <v>17</v>
      </c>
      <c r="B9" s="37"/>
      <c r="C9" s="37"/>
      <c r="D9" s="38">
        <f>ROUND(SUM(F5:F8),0)</f>
        <v>0</v>
      </c>
      <c r="E9" s="38"/>
      <c r="F9" s="29" t="s">
        <v>16</v>
      </c>
      <c r="G9" s="30"/>
      <c r="H9" s="30"/>
      <c r="I9" s="30"/>
      <c r="J9" s="30"/>
      <c r="K9" s="30"/>
      <c r="L9" s="30"/>
      <c r="M9" s="30"/>
      <c r="N9" s="30"/>
    </row>
    <row r="10" ht="32.25" customHeight="1"/>
    <row r="11" ht="25.5" customHeight="1">
      <c r="A11" s="7"/>
    </row>
  </sheetData>
  <sheetProtection password="DFC9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5" sqref="G5"/>
    </sheetView>
  </sheetViews>
  <sheetFormatPr defaultColWidth="9.00390625" defaultRowHeight="14.25"/>
  <cols>
    <col min="1" max="1" width="9.625" style="3" customWidth="1"/>
    <col min="2" max="2" width="27.25390625" style="11" customWidth="1"/>
    <col min="3" max="3" width="8.125" style="3" customWidth="1"/>
    <col min="4" max="4" width="11.625" style="12" bestFit="1" customWidth="1"/>
    <col min="5" max="5" width="11.375" style="13" customWidth="1"/>
    <col min="6" max="6" width="12.625" style="13" customWidth="1"/>
    <col min="7" max="16384" width="9.00390625" style="3" customWidth="1"/>
  </cols>
  <sheetData>
    <row r="1" spans="1:6" ht="42.75" customHeight="1">
      <c r="A1" s="34" t="s">
        <v>0</v>
      </c>
      <c r="B1" s="34"/>
      <c r="C1" s="34"/>
      <c r="D1" s="34"/>
      <c r="E1" s="34"/>
      <c r="F1" s="34"/>
    </row>
    <row r="2" spans="1:6" ht="42.75" customHeight="1">
      <c r="A2" s="8" t="s">
        <v>15</v>
      </c>
      <c r="B2" s="39" t="str">
        <f>'第100章（西火路）'!B2</f>
        <v>密云区西火路（K5+000-K14+970）大修工程-绿化工程</v>
      </c>
      <c r="C2" s="39"/>
      <c r="D2" s="39"/>
      <c r="E2" s="40" t="s">
        <v>6</v>
      </c>
      <c r="F2" s="40"/>
    </row>
    <row r="3" spans="1:6" ht="35.25" customHeight="1">
      <c r="A3" s="36" t="s">
        <v>48</v>
      </c>
      <c r="B3" s="36"/>
      <c r="C3" s="36"/>
      <c r="D3" s="36"/>
      <c r="E3" s="36"/>
      <c r="F3" s="36"/>
    </row>
    <row r="4" spans="1:6" ht="31.5" customHeight="1">
      <c r="A4" s="5" t="s">
        <v>18</v>
      </c>
      <c r="B4" s="9" t="s">
        <v>19</v>
      </c>
      <c r="C4" s="5" t="s">
        <v>1</v>
      </c>
      <c r="D4" s="10" t="s">
        <v>2</v>
      </c>
      <c r="E4" s="17" t="s">
        <v>3</v>
      </c>
      <c r="F4" s="17" t="s">
        <v>4</v>
      </c>
    </row>
    <row r="5" spans="1:6" s="23" customFormat="1" ht="32.25" customHeight="1">
      <c r="A5" s="19" t="s">
        <v>54</v>
      </c>
      <c r="B5" s="20" t="s">
        <v>55</v>
      </c>
      <c r="C5" s="19" t="s">
        <v>26</v>
      </c>
      <c r="D5" s="21"/>
      <c r="E5" s="52"/>
      <c r="F5" s="6"/>
    </row>
    <row r="6" spans="1:6" s="23" customFormat="1" ht="32.25" customHeight="1">
      <c r="A6" s="19" t="s">
        <v>27</v>
      </c>
      <c r="B6" s="20" t="s">
        <v>56</v>
      </c>
      <c r="C6" s="19" t="s">
        <v>28</v>
      </c>
      <c r="D6" s="24">
        <v>9883</v>
      </c>
      <c r="E6" s="52"/>
      <c r="F6" s="6">
        <f>ROUND(D6*E6,0)</f>
        <v>0</v>
      </c>
    </row>
    <row r="7" spans="1:6" s="23" customFormat="1" ht="32.25" customHeight="1">
      <c r="A7" s="25" t="s">
        <v>33</v>
      </c>
      <c r="B7" s="20" t="s">
        <v>57</v>
      </c>
      <c r="C7" s="25" t="s">
        <v>58</v>
      </c>
      <c r="D7" s="24">
        <v>504</v>
      </c>
      <c r="E7" s="52"/>
      <c r="F7" s="6">
        <f>ROUND(D7*E7,0)</f>
        <v>0</v>
      </c>
    </row>
    <row r="8" spans="1:6" s="23" customFormat="1" ht="32.25" customHeight="1">
      <c r="A8" s="25" t="s">
        <v>40</v>
      </c>
      <c r="B8" s="20" t="s">
        <v>59</v>
      </c>
      <c r="C8" s="25" t="s">
        <v>58</v>
      </c>
      <c r="D8" s="24">
        <v>359</v>
      </c>
      <c r="E8" s="52"/>
      <c r="F8" s="6">
        <f>ROUND(D8*E8,0)</f>
        <v>0</v>
      </c>
    </row>
    <row r="9" spans="1:6" s="23" customFormat="1" ht="32.25" customHeight="1">
      <c r="A9" s="27" t="s">
        <v>60</v>
      </c>
      <c r="B9" s="20" t="s">
        <v>61</v>
      </c>
      <c r="C9" s="25" t="s">
        <v>26</v>
      </c>
      <c r="D9" s="24"/>
      <c r="E9" s="52"/>
      <c r="F9" s="6"/>
    </row>
    <row r="10" spans="1:6" s="23" customFormat="1" ht="32.25" customHeight="1">
      <c r="A10" s="27" t="s">
        <v>27</v>
      </c>
      <c r="B10" s="20" t="s">
        <v>62</v>
      </c>
      <c r="C10" s="25" t="s">
        <v>63</v>
      </c>
      <c r="D10" s="26">
        <v>320</v>
      </c>
      <c r="E10" s="52"/>
      <c r="F10" s="6">
        <f>ROUND(D10*E10,0)</f>
        <v>0</v>
      </c>
    </row>
    <row r="11" spans="1:6" s="23" customFormat="1" ht="32.25" customHeight="1">
      <c r="A11" s="27" t="s">
        <v>33</v>
      </c>
      <c r="B11" s="20" t="s">
        <v>64</v>
      </c>
      <c r="C11" s="25" t="s">
        <v>63</v>
      </c>
      <c r="D11" s="26">
        <v>210</v>
      </c>
      <c r="E11" s="52"/>
      <c r="F11" s="6">
        <f>ROUND(D11*E11,0)</f>
        <v>0</v>
      </c>
    </row>
    <row r="12" spans="1:6" s="23" customFormat="1" ht="32.25" customHeight="1">
      <c r="A12" s="27" t="s">
        <v>65</v>
      </c>
      <c r="B12" s="20" t="s">
        <v>66</v>
      </c>
      <c r="C12" s="25" t="s">
        <v>26</v>
      </c>
      <c r="D12" s="26"/>
      <c r="E12" s="52"/>
      <c r="F12" s="6"/>
    </row>
    <row r="13" spans="1:6" s="23" customFormat="1" ht="32.25" customHeight="1">
      <c r="A13" s="27" t="s">
        <v>27</v>
      </c>
      <c r="B13" s="20" t="s">
        <v>67</v>
      </c>
      <c r="C13" s="25" t="s">
        <v>63</v>
      </c>
      <c r="D13" s="26">
        <v>100</v>
      </c>
      <c r="E13" s="52"/>
      <c r="F13" s="6">
        <f>ROUND(D13*E13,0)</f>
        <v>0</v>
      </c>
    </row>
    <row r="14" spans="1:6" s="23" customFormat="1" ht="32.25" customHeight="1">
      <c r="A14" s="27" t="s">
        <v>33</v>
      </c>
      <c r="B14" s="20" t="s">
        <v>68</v>
      </c>
      <c r="C14" s="25" t="s">
        <v>63</v>
      </c>
      <c r="D14" s="26">
        <v>200</v>
      </c>
      <c r="E14" s="52"/>
      <c r="F14" s="6">
        <f>ROUND(D14*E14,0)</f>
        <v>0</v>
      </c>
    </row>
    <row r="15" spans="1:6" s="23" customFormat="1" ht="32.25" customHeight="1">
      <c r="A15" s="27" t="s">
        <v>40</v>
      </c>
      <c r="B15" s="20" t="s">
        <v>69</v>
      </c>
      <c r="C15" s="25" t="s">
        <v>63</v>
      </c>
      <c r="D15" s="26">
        <v>1215</v>
      </c>
      <c r="E15" s="52"/>
      <c r="F15" s="6">
        <f>ROUND(D15*E15,0)</f>
        <v>0</v>
      </c>
    </row>
    <row r="16" spans="1:6" s="23" customFormat="1" ht="32.25" customHeight="1">
      <c r="A16" s="27" t="s">
        <v>41</v>
      </c>
      <c r="B16" s="20" t="s">
        <v>70</v>
      </c>
      <c r="C16" s="25" t="s">
        <v>63</v>
      </c>
      <c r="D16" s="26">
        <v>1425</v>
      </c>
      <c r="E16" s="52"/>
      <c r="F16" s="6">
        <f>ROUND(D16*E16,0)</f>
        <v>0</v>
      </c>
    </row>
    <row r="17" spans="1:6" s="23" customFormat="1" ht="32.25" customHeight="1">
      <c r="A17" s="27" t="s">
        <v>42</v>
      </c>
      <c r="B17" s="20" t="s">
        <v>71</v>
      </c>
      <c r="C17" s="25" t="s">
        <v>63</v>
      </c>
      <c r="D17" s="26">
        <v>60</v>
      </c>
      <c r="E17" s="52"/>
      <c r="F17" s="6">
        <f>ROUND(D17*E17,0)</f>
        <v>0</v>
      </c>
    </row>
    <row r="18" spans="1:6" s="23" customFormat="1" ht="32.25" customHeight="1">
      <c r="A18" s="27" t="s">
        <v>43</v>
      </c>
      <c r="B18" s="20" t="s">
        <v>72</v>
      </c>
      <c r="C18" s="25" t="s">
        <v>63</v>
      </c>
      <c r="D18" s="26">
        <v>1200</v>
      </c>
      <c r="E18" s="52"/>
      <c r="F18" s="6">
        <f>ROUND(D18*E18,0)</f>
        <v>0</v>
      </c>
    </row>
    <row r="19" spans="1:6" s="23" customFormat="1" ht="32.25" customHeight="1">
      <c r="A19" s="27" t="s">
        <v>73</v>
      </c>
      <c r="B19" s="20" t="s">
        <v>74</v>
      </c>
      <c r="C19" s="25" t="s">
        <v>26</v>
      </c>
      <c r="D19" s="26"/>
      <c r="E19" s="52"/>
      <c r="F19" s="6"/>
    </row>
    <row r="20" spans="1:6" s="23" customFormat="1" ht="32.25" customHeight="1">
      <c r="A20" s="27" t="s">
        <v>27</v>
      </c>
      <c r="B20" s="20" t="s">
        <v>75</v>
      </c>
      <c r="C20" s="25" t="s">
        <v>63</v>
      </c>
      <c r="D20" s="26">
        <v>1500</v>
      </c>
      <c r="E20" s="52"/>
      <c r="F20" s="6">
        <f>ROUND(D20*E20,0)</f>
        <v>0</v>
      </c>
    </row>
    <row r="21" spans="1:6" s="23" customFormat="1" ht="37.5" customHeight="1">
      <c r="A21" s="37" t="s">
        <v>49</v>
      </c>
      <c r="B21" s="37"/>
      <c r="C21" s="37"/>
      <c r="D21" s="38">
        <f>ROUND(SUM(F6:F20),0)</f>
        <v>0</v>
      </c>
      <c r="E21" s="38"/>
      <c r="F21" s="22" t="s">
        <v>34</v>
      </c>
    </row>
  </sheetData>
  <sheetProtection password="DFC9" sheet="1"/>
  <protectedRanges>
    <protectedRange sqref="E6:E8 E10:E11 E13:E18 E20" name="区域1"/>
  </protectedRanges>
  <mergeCells count="6">
    <mergeCell ref="A21:C21"/>
    <mergeCell ref="D21:E21"/>
    <mergeCell ref="A1:F1"/>
    <mergeCell ref="B2:D2"/>
    <mergeCell ref="E2:F2"/>
    <mergeCell ref="A3:F3"/>
  </mergeCells>
  <printOptions horizontalCentered="1"/>
  <pageMargins left="0.7480314960629921" right="0.7480314960629921" top="0.45" bottom="0.92" header="0.5118110236220472" footer="0.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5" sqref="G5"/>
    </sheetView>
  </sheetViews>
  <sheetFormatPr defaultColWidth="9.00390625" defaultRowHeight="14.25"/>
  <cols>
    <col min="1" max="1" width="9.50390625" style="18" customWidth="1"/>
    <col min="2" max="2" width="25.125" style="18" customWidth="1"/>
    <col min="3" max="3" width="9.00390625" style="18" customWidth="1"/>
    <col min="4" max="4" width="9.625" style="18" customWidth="1"/>
    <col min="5" max="6" width="13.25390625" style="18" customWidth="1"/>
    <col min="7" max="7" width="9.00390625" style="18" customWidth="1"/>
    <col min="8" max="8" width="11.625" style="18" bestFit="1" customWidth="1"/>
    <col min="9" max="16384" width="9.00390625" style="18" customWidth="1"/>
  </cols>
  <sheetData>
    <row r="1" spans="1:6" ht="48" customHeight="1">
      <c r="A1" s="34" t="s">
        <v>0</v>
      </c>
      <c r="B1" s="34"/>
      <c r="C1" s="34"/>
      <c r="D1" s="34"/>
      <c r="E1" s="34"/>
      <c r="F1" s="34"/>
    </row>
    <row r="2" spans="1:5" ht="33" customHeight="1">
      <c r="A2" s="18" t="s">
        <v>15</v>
      </c>
      <c r="B2" s="35" t="s">
        <v>81</v>
      </c>
      <c r="C2" s="35"/>
      <c r="D2" s="35"/>
      <c r="E2" s="18" t="s">
        <v>5</v>
      </c>
    </row>
    <row r="3" spans="1:6" s="4" customFormat="1" ht="39" customHeight="1">
      <c r="A3" s="36" t="s">
        <v>29</v>
      </c>
      <c r="B3" s="36"/>
      <c r="C3" s="36"/>
      <c r="D3" s="36"/>
      <c r="E3" s="36"/>
      <c r="F3" s="36"/>
    </row>
    <row r="4" spans="1:6" ht="41.25" customHeight="1">
      <c r="A4" s="5" t="s">
        <v>18</v>
      </c>
      <c r="B4" s="5" t="s">
        <v>19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s="23" customFormat="1" ht="39.75" customHeight="1">
      <c r="A5" s="25" t="s">
        <v>20</v>
      </c>
      <c r="B5" s="28" t="s">
        <v>30</v>
      </c>
      <c r="C5" s="25" t="s">
        <v>21</v>
      </c>
      <c r="D5" s="25">
        <v>1</v>
      </c>
      <c r="E5" s="51"/>
      <c r="F5" s="6">
        <f>ROUND(D5*E5,0)</f>
        <v>0</v>
      </c>
    </row>
    <row r="6" spans="1:6" s="23" customFormat="1" ht="39.75" customHeight="1">
      <c r="A6" s="25" t="s">
        <v>25</v>
      </c>
      <c r="B6" s="28" t="s">
        <v>31</v>
      </c>
      <c r="C6" s="25" t="s">
        <v>21</v>
      </c>
      <c r="D6" s="25">
        <v>1</v>
      </c>
      <c r="E6" s="51"/>
      <c r="F6" s="6">
        <f>ROUND(D6*E6,0)</f>
        <v>0</v>
      </c>
    </row>
    <row r="7" spans="1:6" s="23" customFormat="1" ht="39.75" customHeight="1">
      <c r="A7" s="25" t="s">
        <v>32</v>
      </c>
      <c r="B7" s="28" t="s">
        <v>22</v>
      </c>
      <c r="C7" s="25" t="s">
        <v>21</v>
      </c>
      <c r="D7" s="25">
        <v>1</v>
      </c>
      <c r="E7" s="51"/>
      <c r="F7" s="6">
        <f>ROUND(D7*E7,0)</f>
        <v>0</v>
      </c>
    </row>
    <row r="8" spans="1:6" s="23" customFormat="1" ht="39.75" customHeight="1">
      <c r="A8" s="25" t="s">
        <v>23</v>
      </c>
      <c r="B8" s="28" t="s">
        <v>24</v>
      </c>
      <c r="C8" s="25" t="s">
        <v>21</v>
      </c>
      <c r="D8" s="25">
        <v>1</v>
      </c>
      <c r="E8" s="51"/>
      <c r="F8" s="6">
        <f>ROUND(D8*E8,0)</f>
        <v>0</v>
      </c>
    </row>
    <row r="9" spans="1:14" s="23" customFormat="1" ht="45.75" customHeight="1">
      <c r="A9" s="37" t="s">
        <v>17</v>
      </c>
      <c r="B9" s="37"/>
      <c r="C9" s="37"/>
      <c r="D9" s="38">
        <f>ROUND(SUM(F5:F8),0)</f>
        <v>0</v>
      </c>
      <c r="E9" s="38"/>
      <c r="F9" s="29" t="s">
        <v>16</v>
      </c>
      <c r="G9" s="30"/>
      <c r="H9" s="30"/>
      <c r="I9" s="30"/>
      <c r="J9" s="30"/>
      <c r="K9" s="30"/>
      <c r="L9" s="30"/>
      <c r="M9" s="30"/>
      <c r="N9" s="30"/>
    </row>
    <row r="10" ht="32.25" customHeight="1"/>
    <row r="11" ht="25.5" customHeight="1">
      <c r="A11" s="7"/>
    </row>
  </sheetData>
  <sheetProtection password="D0C9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5" sqref="G5"/>
    </sheetView>
  </sheetViews>
  <sheetFormatPr defaultColWidth="9.00390625" defaultRowHeight="14.25"/>
  <cols>
    <col min="1" max="1" width="9.625" style="18" customWidth="1"/>
    <col min="2" max="2" width="26.875" style="11" customWidth="1"/>
    <col min="3" max="3" width="8.125" style="18" customWidth="1"/>
    <col min="4" max="4" width="12.50390625" style="12" customWidth="1"/>
    <col min="5" max="5" width="11.00390625" style="13" customWidth="1"/>
    <col min="6" max="6" width="12.125" style="13" customWidth="1"/>
    <col min="7" max="16384" width="9.00390625" style="18" customWidth="1"/>
  </cols>
  <sheetData>
    <row r="1" spans="1:6" ht="42.75" customHeight="1">
      <c r="A1" s="34" t="s">
        <v>0</v>
      </c>
      <c r="B1" s="34"/>
      <c r="C1" s="34"/>
      <c r="D1" s="34"/>
      <c r="E1" s="34"/>
      <c r="F1" s="34"/>
    </row>
    <row r="2" spans="1:6" ht="42.75" customHeight="1">
      <c r="A2" s="8" t="s">
        <v>15</v>
      </c>
      <c r="B2" s="39" t="str">
        <f>'第100章（密古路1段）'!B2</f>
        <v>密云区密古路（K0+000-K26+257.708）大修工程-绿化工程</v>
      </c>
      <c r="C2" s="39"/>
      <c r="D2" s="39"/>
      <c r="E2" s="40" t="s">
        <v>6</v>
      </c>
      <c r="F2" s="40"/>
    </row>
    <row r="3" spans="1:6" ht="35.25" customHeight="1">
      <c r="A3" s="36" t="s">
        <v>48</v>
      </c>
      <c r="B3" s="36"/>
      <c r="C3" s="36"/>
      <c r="D3" s="36"/>
      <c r="E3" s="36"/>
      <c r="F3" s="36"/>
    </row>
    <row r="4" spans="1:6" ht="31.5" customHeight="1">
      <c r="A4" s="5" t="s">
        <v>18</v>
      </c>
      <c r="B4" s="9" t="s">
        <v>19</v>
      </c>
      <c r="C4" s="5" t="s">
        <v>1</v>
      </c>
      <c r="D4" s="10" t="s">
        <v>2</v>
      </c>
      <c r="E4" s="17" t="s">
        <v>3</v>
      </c>
      <c r="F4" s="17" t="s">
        <v>4</v>
      </c>
    </row>
    <row r="5" spans="1:6" s="23" customFormat="1" ht="31.5" customHeight="1">
      <c r="A5" s="19" t="s">
        <v>54</v>
      </c>
      <c r="B5" s="20" t="s">
        <v>55</v>
      </c>
      <c r="C5" s="19" t="s">
        <v>26</v>
      </c>
      <c r="D5" s="21"/>
      <c r="E5" s="52"/>
      <c r="F5" s="6"/>
    </row>
    <row r="6" spans="1:6" s="23" customFormat="1" ht="31.5" customHeight="1">
      <c r="A6" s="19" t="s">
        <v>27</v>
      </c>
      <c r="B6" s="20" t="s">
        <v>56</v>
      </c>
      <c r="C6" s="19" t="s">
        <v>28</v>
      </c>
      <c r="D6" s="24">
        <v>11796.75</v>
      </c>
      <c r="E6" s="52"/>
      <c r="F6" s="6">
        <f>ROUND(D6*E6,0)</f>
        <v>0</v>
      </c>
    </row>
    <row r="7" spans="1:6" s="23" customFormat="1" ht="31.5" customHeight="1">
      <c r="A7" s="25" t="s">
        <v>33</v>
      </c>
      <c r="B7" s="20" t="s">
        <v>57</v>
      </c>
      <c r="C7" s="25" t="s">
        <v>58</v>
      </c>
      <c r="D7" s="24">
        <v>596</v>
      </c>
      <c r="E7" s="52"/>
      <c r="F7" s="6">
        <f>ROUND(D7*E7,0)</f>
        <v>0</v>
      </c>
    </row>
    <row r="8" spans="1:6" s="23" customFormat="1" ht="31.5" customHeight="1">
      <c r="A8" s="25" t="s">
        <v>40</v>
      </c>
      <c r="B8" s="20" t="s">
        <v>59</v>
      </c>
      <c r="C8" s="25" t="s">
        <v>58</v>
      </c>
      <c r="D8" s="24">
        <v>429</v>
      </c>
      <c r="E8" s="52"/>
      <c r="F8" s="6">
        <f>ROUND(D8*E8,0)</f>
        <v>0</v>
      </c>
    </row>
    <row r="9" spans="1:6" s="23" customFormat="1" ht="31.5" customHeight="1">
      <c r="A9" s="27" t="s">
        <v>60</v>
      </c>
      <c r="B9" s="20" t="s">
        <v>61</v>
      </c>
      <c r="C9" s="25" t="s">
        <v>26</v>
      </c>
      <c r="D9" s="24"/>
      <c r="E9" s="52"/>
      <c r="F9" s="6"/>
    </row>
    <row r="10" spans="1:6" s="23" customFormat="1" ht="31.5" customHeight="1">
      <c r="A10" s="27" t="s">
        <v>27</v>
      </c>
      <c r="B10" s="20" t="s">
        <v>62</v>
      </c>
      <c r="C10" s="25" t="s">
        <v>63</v>
      </c>
      <c r="D10" s="26">
        <v>198</v>
      </c>
      <c r="E10" s="52"/>
      <c r="F10" s="6">
        <f>ROUND(D10*E10,0)</f>
        <v>0</v>
      </c>
    </row>
    <row r="11" spans="1:6" s="23" customFormat="1" ht="31.5" customHeight="1">
      <c r="A11" s="27" t="s">
        <v>33</v>
      </c>
      <c r="B11" s="20" t="s">
        <v>76</v>
      </c>
      <c r="C11" s="25" t="s">
        <v>63</v>
      </c>
      <c r="D11" s="26">
        <v>150</v>
      </c>
      <c r="E11" s="52"/>
      <c r="F11" s="6">
        <f>ROUND(D11*E11,0)</f>
        <v>0</v>
      </c>
    </row>
    <row r="12" spans="1:6" s="23" customFormat="1" ht="31.5" customHeight="1">
      <c r="A12" s="27" t="s">
        <v>65</v>
      </c>
      <c r="B12" s="20" t="s">
        <v>66</v>
      </c>
      <c r="C12" s="25" t="s">
        <v>26</v>
      </c>
      <c r="D12" s="26"/>
      <c r="E12" s="52"/>
      <c r="F12" s="6"/>
    </row>
    <row r="13" spans="1:6" s="23" customFormat="1" ht="31.5" customHeight="1">
      <c r="A13" s="27" t="s">
        <v>27</v>
      </c>
      <c r="B13" s="20" t="s">
        <v>77</v>
      </c>
      <c r="C13" s="25" t="s">
        <v>63</v>
      </c>
      <c r="D13" s="26">
        <v>192</v>
      </c>
      <c r="E13" s="52"/>
      <c r="F13" s="6">
        <f>ROUND(D13*E13,0)</f>
        <v>0</v>
      </c>
    </row>
    <row r="14" spans="1:6" s="23" customFormat="1" ht="31.5" customHeight="1">
      <c r="A14" s="27" t="s">
        <v>33</v>
      </c>
      <c r="B14" s="20" t="s">
        <v>78</v>
      </c>
      <c r="C14" s="25" t="s">
        <v>63</v>
      </c>
      <c r="D14" s="26">
        <v>30</v>
      </c>
      <c r="E14" s="52"/>
      <c r="F14" s="6">
        <f>ROUND(D14*E14,0)</f>
        <v>0</v>
      </c>
    </row>
    <row r="15" spans="1:6" s="23" customFormat="1" ht="31.5" customHeight="1">
      <c r="A15" s="27" t="s">
        <v>40</v>
      </c>
      <c r="B15" s="20" t="s">
        <v>69</v>
      </c>
      <c r="C15" s="25" t="s">
        <v>63</v>
      </c>
      <c r="D15" s="26">
        <v>2015</v>
      </c>
      <c r="E15" s="52"/>
      <c r="F15" s="6">
        <f>ROUND(D15*E15,0)</f>
        <v>0</v>
      </c>
    </row>
    <row r="16" spans="1:6" s="23" customFormat="1" ht="31.5" customHeight="1">
      <c r="A16" s="27" t="s">
        <v>41</v>
      </c>
      <c r="B16" s="20" t="s">
        <v>70</v>
      </c>
      <c r="C16" s="25" t="s">
        <v>63</v>
      </c>
      <c r="D16" s="26">
        <v>1988</v>
      </c>
      <c r="E16" s="52"/>
      <c r="F16" s="6">
        <f>ROUND(D16*E16,0)</f>
        <v>0</v>
      </c>
    </row>
    <row r="17" spans="1:6" s="23" customFormat="1" ht="31.5" customHeight="1">
      <c r="A17" s="27" t="s">
        <v>42</v>
      </c>
      <c r="B17" s="20" t="s">
        <v>72</v>
      </c>
      <c r="C17" s="25" t="s">
        <v>63</v>
      </c>
      <c r="D17" s="26">
        <v>1040</v>
      </c>
      <c r="E17" s="52"/>
      <c r="F17" s="6">
        <f>ROUND(D17*E17,0)</f>
        <v>0</v>
      </c>
    </row>
    <row r="18" spans="1:6" s="23" customFormat="1" ht="31.5" customHeight="1">
      <c r="A18" s="27" t="s">
        <v>73</v>
      </c>
      <c r="B18" s="20" t="s">
        <v>74</v>
      </c>
      <c r="C18" s="25" t="s">
        <v>26</v>
      </c>
      <c r="D18" s="26"/>
      <c r="E18" s="52"/>
      <c r="F18" s="6"/>
    </row>
    <row r="19" spans="1:6" s="23" customFormat="1" ht="31.5" customHeight="1">
      <c r="A19" s="27" t="s">
        <v>27</v>
      </c>
      <c r="B19" s="20" t="s">
        <v>75</v>
      </c>
      <c r="C19" s="25" t="s">
        <v>63</v>
      </c>
      <c r="D19" s="26">
        <v>2000</v>
      </c>
      <c r="E19" s="52"/>
      <c r="F19" s="6">
        <f>ROUND(D19*E19,0)</f>
        <v>0</v>
      </c>
    </row>
    <row r="20" spans="1:6" s="23" customFormat="1" ht="34.5" customHeight="1">
      <c r="A20" s="37" t="s">
        <v>51</v>
      </c>
      <c r="B20" s="37"/>
      <c r="C20" s="37"/>
      <c r="D20" s="38">
        <f>ROUND(SUM(F6:F19),0)</f>
        <v>0</v>
      </c>
      <c r="E20" s="38"/>
      <c r="F20" s="22" t="s">
        <v>16</v>
      </c>
    </row>
  </sheetData>
  <sheetProtection password="D0C9" sheet="1"/>
  <protectedRanges>
    <protectedRange sqref="E6:E8 E10:E11 E13:E17 E19" name="区域1"/>
  </protectedRanges>
  <mergeCells count="6">
    <mergeCell ref="A1:F1"/>
    <mergeCell ref="B2:D2"/>
    <mergeCell ref="E2:F2"/>
    <mergeCell ref="A3:F3"/>
    <mergeCell ref="A20:C20"/>
    <mergeCell ref="D20:E20"/>
  </mergeCells>
  <printOptions horizontalCentered="1"/>
  <pageMargins left="0.7480314960629921" right="0.7480314960629921" top="0.45" bottom="1.13" header="0.5118110236220472" footer="0.7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5" sqref="G5"/>
    </sheetView>
  </sheetViews>
  <sheetFormatPr defaultColWidth="9.00390625" defaultRowHeight="14.25"/>
  <cols>
    <col min="1" max="1" width="9.50390625" style="18" customWidth="1"/>
    <col min="2" max="2" width="24.25390625" style="18" customWidth="1"/>
    <col min="3" max="3" width="9.00390625" style="18" customWidth="1"/>
    <col min="4" max="4" width="11.25390625" style="18" customWidth="1"/>
    <col min="5" max="6" width="12.50390625" style="18" customWidth="1"/>
    <col min="7" max="7" width="9.00390625" style="18" customWidth="1"/>
    <col min="8" max="8" width="11.625" style="18" bestFit="1" customWidth="1"/>
    <col min="9" max="16384" width="9.00390625" style="18" customWidth="1"/>
  </cols>
  <sheetData>
    <row r="1" spans="1:6" ht="48" customHeight="1">
      <c r="A1" s="34" t="s">
        <v>0</v>
      </c>
      <c r="B1" s="34"/>
      <c r="C1" s="34"/>
      <c r="D1" s="34"/>
      <c r="E1" s="34"/>
      <c r="F1" s="34"/>
    </row>
    <row r="2" spans="1:5" ht="33" customHeight="1">
      <c r="A2" s="18" t="s">
        <v>15</v>
      </c>
      <c r="B2" s="35" t="s">
        <v>84</v>
      </c>
      <c r="C2" s="35"/>
      <c r="D2" s="35"/>
      <c r="E2" s="18" t="s">
        <v>5</v>
      </c>
    </row>
    <row r="3" spans="1:6" s="4" customFormat="1" ht="39" customHeight="1">
      <c r="A3" s="36" t="s">
        <v>29</v>
      </c>
      <c r="B3" s="36"/>
      <c r="C3" s="36"/>
      <c r="D3" s="36"/>
      <c r="E3" s="36"/>
      <c r="F3" s="36"/>
    </row>
    <row r="4" spans="1:6" ht="41.25" customHeight="1">
      <c r="A4" s="5" t="s">
        <v>18</v>
      </c>
      <c r="B4" s="5" t="s">
        <v>19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s="23" customFormat="1" ht="39.75" customHeight="1">
      <c r="A5" s="25" t="s">
        <v>20</v>
      </c>
      <c r="B5" s="28" t="s">
        <v>30</v>
      </c>
      <c r="C5" s="25" t="s">
        <v>21</v>
      </c>
      <c r="D5" s="25">
        <v>1</v>
      </c>
      <c r="E5" s="51"/>
      <c r="F5" s="6">
        <f>ROUND(D5*E5,0)</f>
        <v>0</v>
      </c>
    </row>
    <row r="6" spans="1:6" s="23" customFormat="1" ht="39.75" customHeight="1">
      <c r="A6" s="25" t="s">
        <v>25</v>
      </c>
      <c r="B6" s="28" t="s">
        <v>31</v>
      </c>
      <c r="C6" s="25" t="s">
        <v>21</v>
      </c>
      <c r="D6" s="25">
        <v>1</v>
      </c>
      <c r="E6" s="51"/>
      <c r="F6" s="6">
        <f>ROUND(D6*E6,0)</f>
        <v>0</v>
      </c>
    </row>
    <row r="7" spans="1:6" s="23" customFormat="1" ht="39.75" customHeight="1">
      <c r="A7" s="25" t="s">
        <v>32</v>
      </c>
      <c r="B7" s="28" t="s">
        <v>22</v>
      </c>
      <c r="C7" s="25" t="s">
        <v>21</v>
      </c>
      <c r="D7" s="25">
        <v>1</v>
      </c>
      <c r="E7" s="51"/>
      <c r="F7" s="6">
        <f>ROUND(D7*E7,0)</f>
        <v>0</v>
      </c>
    </row>
    <row r="8" spans="1:6" s="23" customFormat="1" ht="39.75" customHeight="1">
      <c r="A8" s="25" t="s">
        <v>23</v>
      </c>
      <c r="B8" s="28" t="s">
        <v>24</v>
      </c>
      <c r="C8" s="25" t="s">
        <v>21</v>
      </c>
      <c r="D8" s="25">
        <v>1</v>
      </c>
      <c r="E8" s="51"/>
      <c r="F8" s="6">
        <f>ROUND(D8*E8,0)</f>
        <v>0</v>
      </c>
    </row>
    <row r="9" spans="1:14" s="23" customFormat="1" ht="45.75" customHeight="1">
      <c r="A9" s="37" t="s">
        <v>17</v>
      </c>
      <c r="B9" s="37"/>
      <c r="C9" s="37"/>
      <c r="D9" s="38">
        <f>ROUND(SUM(F5:F8),0)</f>
        <v>0</v>
      </c>
      <c r="E9" s="38"/>
      <c r="F9" s="29" t="s">
        <v>16</v>
      </c>
      <c r="G9" s="30"/>
      <c r="H9" s="30"/>
      <c r="I9" s="30"/>
      <c r="J9" s="30"/>
      <c r="K9" s="30"/>
      <c r="L9" s="30"/>
      <c r="M9" s="30"/>
      <c r="N9" s="30"/>
    </row>
    <row r="10" ht="32.25" customHeight="1"/>
    <row r="11" ht="25.5" customHeight="1">
      <c r="A11" s="7"/>
    </row>
  </sheetData>
  <sheetProtection password="D0C9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3">
      <selection activeCell="G5" sqref="G5"/>
    </sheetView>
  </sheetViews>
  <sheetFormatPr defaultColWidth="9.00390625" defaultRowHeight="14.25"/>
  <cols>
    <col min="1" max="1" width="9.625" style="18" customWidth="1"/>
    <col min="2" max="2" width="26.625" style="11" customWidth="1"/>
    <col min="3" max="3" width="8.125" style="18" customWidth="1"/>
    <col min="4" max="4" width="11.625" style="12" bestFit="1" customWidth="1"/>
    <col min="5" max="5" width="11.50390625" style="13" customWidth="1"/>
    <col min="6" max="6" width="12.875" style="13" customWidth="1"/>
    <col min="7" max="16384" width="9.00390625" style="18" customWidth="1"/>
  </cols>
  <sheetData>
    <row r="1" spans="1:6" ht="42.75" customHeight="1">
      <c r="A1" s="34" t="s">
        <v>0</v>
      </c>
      <c r="B1" s="34"/>
      <c r="C1" s="34"/>
      <c r="D1" s="34"/>
      <c r="E1" s="34"/>
      <c r="F1" s="34"/>
    </row>
    <row r="2" spans="1:6" ht="42.75" customHeight="1">
      <c r="A2" s="8" t="s">
        <v>15</v>
      </c>
      <c r="B2" s="39" t="str">
        <f>'第100章（密古路2段）'!B2</f>
        <v>密云区密古路（K30+200-K39+550.5）大修工程-绿化工程 -绿化工程</v>
      </c>
      <c r="C2" s="39"/>
      <c r="D2" s="39"/>
      <c r="E2" s="40" t="s">
        <v>47</v>
      </c>
      <c r="F2" s="40"/>
    </row>
    <row r="3" spans="1:6" ht="35.25" customHeight="1">
      <c r="A3" s="36" t="s">
        <v>48</v>
      </c>
      <c r="B3" s="36"/>
      <c r="C3" s="36"/>
      <c r="D3" s="36"/>
      <c r="E3" s="36"/>
      <c r="F3" s="36"/>
    </row>
    <row r="4" spans="1:6" ht="31.5" customHeight="1">
      <c r="A4" s="5" t="s">
        <v>18</v>
      </c>
      <c r="B4" s="9" t="s">
        <v>19</v>
      </c>
      <c r="C4" s="5" t="s">
        <v>1</v>
      </c>
      <c r="D4" s="10" t="s">
        <v>2</v>
      </c>
      <c r="E4" s="17" t="s">
        <v>3</v>
      </c>
      <c r="F4" s="17" t="s">
        <v>4</v>
      </c>
    </row>
    <row r="5" spans="1:6" s="23" customFormat="1" ht="31.5" customHeight="1">
      <c r="A5" s="19" t="s">
        <v>79</v>
      </c>
      <c r="B5" s="31" t="s">
        <v>55</v>
      </c>
      <c r="C5" s="19" t="s">
        <v>26</v>
      </c>
      <c r="D5" s="32"/>
      <c r="E5" s="53"/>
      <c r="F5" s="6"/>
    </row>
    <row r="6" spans="1:6" s="23" customFormat="1" ht="31.5" customHeight="1">
      <c r="A6" s="19" t="s">
        <v>27</v>
      </c>
      <c r="B6" s="31" t="s">
        <v>56</v>
      </c>
      <c r="C6" s="19" t="s">
        <v>28</v>
      </c>
      <c r="D6" s="24">
        <v>6469.75</v>
      </c>
      <c r="E6" s="54"/>
      <c r="F6" s="6">
        <f>ROUND(D6*E6,0)</f>
        <v>0</v>
      </c>
    </row>
    <row r="7" spans="1:6" s="23" customFormat="1" ht="31.5" customHeight="1">
      <c r="A7" s="25" t="s">
        <v>33</v>
      </c>
      <c r="B7" s="31" t="s">
        <v>57</v>
      </c>
      <c r="C7" s="25" t="s">
        <v>58</v>
      </c>
      <c r="D7" s="24">
        <v>311</v>
      </c>
      <c r="E7" s="54"/>
      <c r="F7" s="6">
        <f>ROUND(D7*E7,0)</f>
        <v>0</v>
      </c>
    </row>
    <row r="8" spans="1:6" s="23" customFormat="1" ht="31.5" customHeight="1">
      <c r="A8" s="25" t="s">
        <v>40</v>
      </c>
      <c r="B8" s="31" t="s">
        <v>59</v>
      </c>
      <c r="C8" s="25" t="s">
        <v>58</v>
      </c>
      <c r="D8" s="24">
        <v>238</v>
      </c>
      <c r="E8" s="54"/>
      <c r="F8" s="6">
        <f>ROUND(D8*E8,0)</f>
        <v>0</v>
      </c>
    </row>
    <row r="9" spans="1:6" s="23" customFormat="1" ht="31.5" customHeight="1">
      <c r="A9" s="27" t="s">
        <v>60</v>
      </c>
      <c r="B9" s="31" t="s">
        <v>61</v>
      </c>
      <c r="C9" s="25" t="s">
        <v>26</v>
      </c>
      <c r="D9" s="26"/>
      <c r="E9" s="54"/>
      <c r="F9" s="6"/>
    </row>
    <row r="10" spans="1:6" s="23" customFormat="1" ht="31.5" customHeight="1">
      <c r="A10" s="27" t="s">
        <v>27</v>
      </c>
      <c r="B10" s="31" t="s">
        <v>62</v>
      </c>
      <c r="C10" s="25" t="s">
        <v>63</v>
      </c>
      <c r="D10" s="26">
        <v>254</v>
      </c>
      <c r="E10" s="54"/>
      <c r="F10" s="6">
        <f>ROUND(D10*E10,0)</f>
        <v>0</v>
      </c>
    </row>
    <row r="11" spans="1:6" s="23" customFormat="1" ht="31.5" customHeight="1">
      <c r="A11" s="27" t="s">
        <v>65</v>
      </c>
      <c r="B11" s="31" t="s">
        <v>66</v>
      </c>
      <c r="C11" s="25" t="s">
        <v>26</v>
      </c>
      <c r="D11" s="26"/>
      <c r="E11" s="54"/>
      <c r="F11" s="6"/>
    </row>
    <row r="12" spans="1:6" s="23" customFormat="1" ht="31.5" customHeight="1">
      <c r="A12" s="27" t="s">
        <v>27</v>
      </c>
      <c r="B12" s="31" t="s">
        <v>77</v>
      </c>
      <c r="C12" s="25" t="s">
        <v>63</v>
      </c>
      <c r="D12" s="26">
        <v>100</v>
      </c>
      <c r="E12" s="54"/>
      <c r="F12" s="6">
        <f>ROUND(D12*E12,0)</f>
        <v>0</v>
      </c>
    </row>
    <row r="13" spans="1:6" s="23" customFormat="1" ht="31.5" customHeight="1">
      <c r="A13" s="27" t="s">
        <v>33</v>
      </c>
      <c r="B13" s="31" t="s">
        <v>69</v>
      </c>
      <c r="C13" s="25" t="s">
        <v>63</v>
      </c>
      <c r="D13" s="26">
        <v>1120</v>
      </c>
      <c r="E13" s="54"/>
      <c r="F13" s="6">
        <f>ROUND(D13*E13,0)</f>
        <v>0</v>
      </c>
    </row>
    <row r="14" spans="1:6" s="23" customFormat="1" ht="31.5" customHeight="1">
      <c r="A14" s="27" t="s">
        <v>40</v>
      </c>
      <c r="B14" s="31" t="s">
        <v>70</v>
      </c>
      <c r="C14" s="25" t="s">
        <v>63</v>
      </c>
      <c r="D14" s="26">
        <v>1015</v>
      </c>
      <c r="E14" s="54"/>
      <c r="F14" s="6">
        <f>ROUND(D14*E14,0)</f>
        <v>0</v>
      </c>
    </row>
    <row r="15" spans="1:6" s="23" customFormat="1" ht="31.5" customHeight="1">
      <c r="A15" s="27" t="s">
        <v>73</v>
      </c>
      <c r="B15" s="31" t="s">
        <v>74</v>
      </c>
      <c r="C15" s="25" t="s">
        <v>26</v>
      </c>
      <c r="D15" s="26"/>
      <c r="E15" s="54"/>
      <c r="F15" s="6"/>
    </row>
    <row r="16" spans="1:6" s="23" customFormat="1" ht="31.5" customHeight="1">
      <c r="A16" s="27" t="s">
        <v>27</v>
      </c>
      <c r="B16" s="31" t="s">
        <v>75</v>
      </c>
      <c r="C16" s="25" t="s">
        <v>63</v>
      </c>
      <c r="D16" s="26">
        <v>2000</v>
      </c>
      <c r="E16" s="54"/>
      <c r="F16" s="6">
        <f>ROUND(D16*E16,0)</f>
        <v>0</v>
      </c>
    </row>
    <row r="17" spans="1:6" s="23" customFormat="1" ht="34.5" customHeight="1">
      <c r="A17" s="37" t="s">
        <v>50</v>
      </c>
      <c r="B17" s="37"/>
      <c r="C17" s="37"/>
      <c r="D17" s="38">
        <f>ROUND(SUM(F6:F16),0)</f>
        <v>0</v>
      </c>
      <c r="E17" s="38"/>
      <c r="F17" s="22" t="s">
        <v>16</v>
      </c>
    </row>
  </sheetData>
  <sheetProtection password="D0C9" sheet="1"/>
  <protectedRanges>
    <protectedRange sqref="E6:E8 E10 E12:E14 E16" name="区域1"/>
  </protectedRanges>
  <mergeCells count="6">
    <mergeCell ref="A1:F1"/>
    <mergeCell ref="B2:D2"/>
    <mergeCell ref="E2:F2"/>
    <mergeCell ref="A3:F3"/>
    <mergeCell ref="A17:C17"/>
    <mergeCell ref="D17:E17"/>
  </mergeCells>
  <printOptions horizontalCentered="1"/>
  <pageMargins left="0.7480314960629921" right="0.7480314960629921" top="0.45" bottom="1.13" header="0.5118110236220472" footer="1.6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pane xSplit="3" ySplit="3" topLeftCell="D4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5.125" style="1" customWidth="1"/>
    <col min="4" max="4" width="13.75390625" style="1" customWidth="1"/>
    <col min="5" max="6" width="15.00390625" style="1" customWidth="1"/>
    <col min="7" max="7" width="14.125" style="1" customWidth="1"/>
    <col min="8" max="16384" width="9.00390625" style="1" customWidth="1"/>
  </cols>
  <sheetData>
    <row r="1" spans="1:7" ht="33" customHeight="1">
      <c r="A1" s="45" t="s">
        <v>7</v>
      </c>
      <c r="B1" s="45"/>
      <c r="C1" s="45"/>
      <c r="D1" s="45"/>
      <c r="E1" s="45"/>
      <c r="F1" s="45"/>
      <c r="G1" s="45"/>
    </row>
    <row r="2" spans="1:7" ht="39" customHeight="1">
      <c r="A2" s="41" t="s">
        <v>83</v>
      </c>
      <c r="B2" s="41"/>
      <c r="C2" s="41"/>
      <c r="D2" s="41"/>
      <c r="E2" s="41"/>
      <c r="F2" s="48" t="s">
        <v>80</v>
      </c>
      <c r="G2" s="49"/>
    </row>
    <row r="3" spans="1:7" ht="48.75" customHeight="1">
      <c r="A3" s="14" t="s">
        <v>8</v>
      </c>
      <c r="B3" s="14" t="s">
        <v>9</v>
      </c>
      <c r="C3" s="14" t="s">
        <v>10</v>
      </c>
      <c r="D3" s="15" t="s">
        <v>45</v>
      </c>
      <c r="E3" s="55" t="s">
        <v>86</v>
      </c>
      <c r="F3" s="55" t="s">
        <v>87</v>
      </c>
      <c r="G3" s="15" t="s">
        <v>46</v>
      </c>
    </row>
    <row r="4" spans="1:7" s="2" customFormat="1" ht="26.25" customHeight="1">
      <c r="A4" s="16">
        <v>1</v>
      </c>
      <c r="B4" s="16">
        <v>100</v>
      </c>
      <c r="C4" s="16" t="s">
        <v>11</v>
      </c>
      <c r="D4" s="56">
        <f>SUM('第100章（西火路）'!D9:E9)</f>
        <v>0</v>
      </c>
      <c r="E4" s="56">
        <f>SUM('第100章（密古路1段）'!D9:E9)</f>
        <v>0</v>
      </c>
      <c r="F4" s="56">
        <f>SUM('第100章（密古路2段）'!D9:E9)</f>
        <v>0</v>
      </c>
      <c r="G4" s="57">
        <f>SUM(D4:F4)</f>
        <v>0</v>
      </c>
    </row>
    <row r="5" spans="1:7" s="2" customFormat="1" ht="26.25" customHeight="1">
      <c r="A5" s="16">
        <v>2</v>
      </c>
      <c r="B5" s="16">
        <v>200</v>
      </c>
      <c r="C5" s="16" t="s">
        <v>12</v>
      </c>
      <c r="D5" s="56"/>
      <c r="E5" s="56"/>
      <c r="F5" s="56"/>
      <c r="G5" s="57"/>
    </row>
    <row r="6" spans="1:7" s="2" customFormat="1" ht="26.25" customHeight="1">
      <c r="A6" s="16">
        <v>3</v>
      </c>
      <c r="B6" s="16">
        <v>300</v>
      </c>
      <c r="C6" s="50" t="s">
        <v>85</v>
      </c>
      <c r="D6" s="56"/>
      <c r="E6" s="56"/>
      <c r="F6" s="56"/>
      <c r="G6" s="57"/>
    </row>
    <row r="7" spans="1:7" s="2" customFormat="1" ht="26.25" customHeight="1">
      <c r="A7" s="16">
        <v>4</v>
      </c>
      <c r="B7" s="16">
        <v>400</v>
      </c>
      <c r="C7" s="16" t="s">
        <v>13</v>
      </c>
      <c r="D7" s="56"/>
      <c r="E7" s="56"/>
      <c r="F7" s="56"/>
      <c r="G7" s="57"/>
    </row>
    <row r="8" spans="1:7" s="2" customFormat="1" ht="26.25" customHeight="1">
      <c r="A8" s="16">
        <v>5</v>
      </c>
      <c r="B8" s="16">
        <v>500</v>
      </c>
      <c r="C8" s="16" t="s">
        <v>14</v>
      </c>
      <c r="D8" s="56"/>
      <c r="E8" s="56"/>
      <c r="F8" s="56"/>
      <c r="G8" s="57"/>
    </row>
    <row r="9" spans="1:7" s="2" customFormat="1" ht="26.25" customHeight="1">
      <c r="A9" s="16">
        <v>6</v>
      </c>
      <c r="B9" s="16">
        <v>600</v>
      </c>
      <c r="C9" s="33" t="s">
        <v>53</v>
      </c>
      <c r="D9" s="56"/>
      <c r="E9" s="56"/>
      <c r="F9" s="56"/>
      <c r="G9" s="57"/>
    </row>
    <row r="10" spans="1:7" s="2" customFormat="1" ht="26.25" customHeight="1">
      <c r="A10" s="16">
        <v>7</v>
      </c>
      <c r="B10" s="16">
        <v>700</v>
      </c>
      <c r="C10" s="33" t="s">
        <v>52</v>
      </c>
      <c r="D10" s="56">
        <f>SUM('第700章（西火路）'!D21:E21)</f>
        <v>0</v>
      </c>
      <c r="E10" s="56">
        <f>SUM('第700章（密古路1段）'!D20:E20)</f>
        <v>0</v>
      </c>
      <c r="F10" s="56">
        <f>SUM('第700章（密古路2段）'!D17:E17)</f>
        <v>0</v>
      </c>
      <c r="G10" s="57">
        <f aca="true" t="shared" si="0" ref="G5:G16">SUM(D10:F10)</f>
        <v>0</v>
      </c>
    </row>
    <row r="11" spans="1:7" s="2" customFormat="1" ht="26.25" customHeight="1">
      <c r="A11" s="16">
        <v>8</v>
      </c>
      <c r="B11" s="44" t="s">
        <v>35</v>
      </c>
      <c r="C11" s="44"/>
      <c r="D11" s="56">
        <f>SUM(D4:D10)</f>
        <v>0</v>
      </c>
      <c r="E11" s="56">
        <f>SUM(E4:E10)</f>
        <v>0</v>
      </c>
      <c r="F11" s="56">
        <f>SUM(F4:F10)</f>
        <v>0</v>
      </c>
      <c r="G11" s="57">
        <f t="shared" si="0"/>
        <v>0</v>
      </c>
    </row>
    <row r="12" spans="1:7" s="2" customFormat="1" ht="26.25" customHeight="1">
      <c r="A12" s="16">
        <v>9</v>
      </c>
      <c r="B12" s="44" t="s">
        <v>36</v>
      </c>
      <c r="C12" s="44"/>
      <c r="D12" s="56"/>
      <c r="E12" s="56"/>
      <c r="F12" s="56"/>
      <c r="G12" s="57"/>
    </row>
    <row r="13" spans="1:7" s="2" customFormat="1" ht="26.25" customHeight="1">
      <c r="A13" s="16">
        <v>10</v>
      </c>
      <c r="B13" s="44" t="s">
        <v>37</v>
      </c>
      <c r="C13" s="44"/>
      <c r="D13" s="56">
        <f>ROUND((936190*0.015),0)</f>
        <v>14043</v>
      </c>
      <c r="E13" s="56">
        <f>ROUND((852644*0.015),0)</f>
        <v>12790</v>
      </c>
      <c r="F13" s="56">
        <f>ROUND((596691*0.015),0)</f>
        <v>8950</v>
      </c>
      <c r="G13" s="57">
        <f t="shared" si="0"/>
        <v>35783</v>
      </c>
    </row>
    <row r="14" spans="1:7" s="2" customFormat="1" ht="34.5" customHeight="1">
      <c r="A14" s="16">
        <v>11</v>
      </c>
      <c r="B14" s="46" t="s">
        <v>38</v>
      </c>
      <c r="C14" s="46"/>
      <c r="D14" s="56">
        <f>ROUND(D11-D12-D13,0)</f>
        <v>-14043</v>
      </c>
      <c r="E14" s="56">
        <f>ROUND(E11-E12-E13,0)</f>
        <v>-12790</v>
      </c>
      <c r="F14" s="56">
        <f>ROUND(F11-F12-F13,0)</f>
        <v>-8950</v>
      </c>
      <c r="G14" s="57">
        <f t="shared" si="0"/>
        <v>-35783</v>
      </c>
    </row>
    <row r="15" spans="1:7" s="2" customFormat="1" ht="26.25" customHeight="1">
      <c r="A15" s="16">
        <v>12</v>
      </c>
      <c r="B15" s="47" t="s">
        <v>44</v>
      </c>
      <c r="C15" s="44"/>
      <c r="D15" s="56">
        <f>ROUND(D14*5%,0)</f>
        <v>-702</v>
      </c>
      <c r="E15" s="56">
        <f>ROUND(E14*5%,0)</f>
        <v>-640</v>
      </c>
      <c r="F15" s="56">
        <f>ROUND(F14*5%,0)</f>
        <v>-448</v>
      </c>
      <c r="G15" s="57">
        <f t="shared" si="0"/>
        <v>-1790</v>
      </c>
    </row>
    <row r="16" spans="1:7" s="2" customFormat="1" ht="33.75" customHeight="1">
      <c r="A16" s="16">
        <v>13</v>
      </c>
      <c r="B16" s="44" t="s">
        <v>39</v>
      </c>
      <c r="C16" s="44"/>
      <c r="D16" s="56">
        <f>D11+D15</f>
        <v>-702</v>
      </c>
      <c r="E16" s="56">
        <f>E11+E15</f>
        <v>-640</v>
      </c>
      <c r="F16" s="56">
        <f>F11+F15</f>
        <v>-448</v>
      </c>
      <c r="G16" s="57">
        <f t="shared" si="0"/>
        <v>-1790</v>
      </c>
    </row>
    <row r="17" spans="1:7" ht="30" customHeight="1">
      <c r="A17" s="42"/>
      <c r="B17" s="43"/>
      <c r="C17" s="43"/>
      <c r="D17" s="43"/>
      <c r="E17" s="43"/>
      <c r="F17" s="43"/>
      <c r="G17" s="43"/>
    </row>
  </sheetData>
  <sheetProtection password="D349" sheet="1"/>
  <mergeCells count="10">
    <mergeCell ref="A2:E2"/>
    <mergeCell ref="A17:G17"/>
    <mergeCell ref="B13:C13"/>
    <mergeCell ref="A1:G1"/>
    <mergeCell ref="B11:C11"/>
    <mergeCell ref="B12:C12"/>
    <mergeCell ref="B16:C16"/>
    <mergeCell ref="B14:C14"/>
    <mergeCell ref="B15:C15"/>
    <mergeCell ref="F2:G2"/>
  </mergeCells>
  <printOptions horizontalCentered="1"/>
  <pageMargins left="0.7" right="0.7" top="0.57" bottom="0.83" header="0.3" footer="0.4"/>
  <pageSetup horizontalDpi="300" verticalDpi="300" orientation="landscape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2016-08-08T02:01:46Z</cp:lastPrinted>
  <dcterms:created xsi:type="dcterms:W3CDTF">2008-04-07T07:00:19Z</dcterms:created>
  <dcterms:modified xsi:type="dcterms:W3CDTF">2016-08-08T02:01:53Z</dcterms:modified>
  <cp:category/>
  <cp:version/>
  <cp:contentType/>
  <cp:contentStatus/>
</cp:coreProperties>
</file>