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4275" tabRatio="610" activeTab="1"/>
  </bookViews>
  <sheets>
    <sheet name="第100章" sheetId="1" r:id="rId1"/>
    <sheet name="第200章" sheetId="2" r:id="rId2"/>
    <sheet name="第300章 " sheetId="3" r:id="rId3"/>
    <sheet name="第400章" sheetId="4" r:id="rId4"/>
    <sheet name="汇总表" sheetId="5" r:id="rId5"/>
  </sheets>
  <definedNames>
    <definedName name="_xlnm.Print_Titles" localSheetId="1">'第200章'!$1:$4</definedName>
    <definedName name="_xlnm.Print_Titles" localSheetId="2">'第300章 '!$1:$4</definedName>
    <definedName name="_xlnm.Print_Titles" localSheetId="3">'第400章'!$1:$4</definedName>
  </definedNames>
  <calcPr fullCalcOnLoad="1"/>
</workbook>
</file>

<file path=xl/sharedStrings.xml><?xml version="1.0" encoding="utf-8"?>
<sst xmlns="http://schemas.openxmlformats.org/spreadsheetml/2006/main" count="236" uniqueCount="137">
  <si>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</si>
  <si>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</si>
  <si>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</si>
  <si>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</si>
  <si>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</si>
  <si>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</si>
  <si>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</si>
  <si>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</si>
  <si>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</si>
  <si>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</si>
  <si>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</si>
  <si>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</si>
  <si>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</si>
  <si>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</si>
  <si>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</si>
  <si>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</si>
  <si>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</si>
  <si>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</si>
  <si>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</si>
  <si>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</si>
  <si>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金额（元）</t>
  </si>
  <si>
    <t>清单  第100章 合计   人民币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</si>
  <si>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</si>
  <si>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</si>
  <si>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</si>
  <si>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</si>
  <si>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</si>
  <si>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</si>
  <si>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</si>
  <si>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</si>
  <si>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/>
  </si>
  <si>
    <t>-a</t>
  </si>
  <si>
    <t>m2</t>
  </si>
  <si>
    <t>103-1</t>
  </si>
  <si>
    <t>202-4</t>
  </si>
  <si>
    <t>清单     第100章   总则</t>
  </si>
  <si>
    <t>清单     第200章  路 基</t>
  </si>
  <si>
    <t>清单     第300章  路面</t>
  </si>
  <si>
    <t>竣工文件</t>
  </si>
  <si>
    <t>施工环保费</t>
  </si>
  <si>
    <t>102-3</t>
  </si>
  <si>
    <t>-b</t>
  </si>
  <si>
    <t>308-1</t>
  </si>
  <si>
    <t>309-2</t>
  </si>
  <si>
    <t>中粒式沥青混凝土</t>
  </si>
  <si>
    <t>310-2</t>
  </si>
  <si>
    <t>313-5</t>
  </si>
  <si>
    <t>清单  第200章 合计   人民币</t>
  </si>
  <si>
    <t>元</t>
  </si>
  <si>
    <t>清单  第300章 合计   人民币</t>
  </si>
  <si>
    <t>元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</si>
  <si>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</si>
  <si>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</si>
  <si>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</si>
  <si>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</si>
  <si>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投标价（8+12=13）</t>
  </si>
  <si>
    <t>202-5</t>
  </si>
  <si>
    <t>t</t>
  </si>
  <si>
    <t>临时道路修建、养护与拆除（含交通导改）</t>
  </si>
  <si>
    <t>铣刨路面</t>
  </si>
  <si>
    <t>-c</t>
  </si>
  <si>
    <t>m3</t>
  </si>
  <si>
    <t>305-1</t>
  </si>
  <si>
    <t>m</t>
  </si>
  <si>
    <t>205-1</t>
  </si>
  <si>
    <t>软土地基处理</t>
  </si>
  <si>
    <t>-d</t>
  </si>
  <si>
    <t>座</t>
  </si>
  <si>
    <t>314-1</t>
  </si>
  <si>
    <t>排水管</t>
  </si>
  <si>
    <t>按上项（11）金额的5%作为不可预见因素的暂定金额</t>
  </si>
  <si>
    <t>202-1</t>
  </si>
  <si>
    <t>清理与掘除</t>
  </si>
  <si>
    <t>202-2</t>
  </si>
  <si>
    <t>挖除旧路面</t>
  </si>
  <si>
    <t>挖除旧路结构  96cm</t>
  </si>
  <si>
    <t>铣刨旧路沥青面层（含桥面） 4cm</t>
  </si>
  <si>
    <t>铣刨旧路沥青面层 6cm</t>
  </si>
  <si>
    <t>铣刨旧路基层 18cm</t>
  </si>
  <si>
    <t>混凝土路面拉毛</t>
  </si>
  <si>
    <t>旧路面沥青混合料回收</t>
  </si>
  <si>
    <t>使用8年以上</t>
  </si>
  <si>
    <t>202-6</t>
  </si>
  <si>
    <t>建筑垃圾运输处置</t>
  </si>
  <si>
    <t>项</t>
  </si>
  <si>
    <t>203-1</t>
  </si>
  <si>
    <t>路基挖方</t>
  </si>
  <si>
    <t>挖土方</t>
  </si>
  <si>
    <t>-o</t>
  </si>
  <si>
    <t>软基回填（旧路基层粒料或炮渣石） 80cm</t>
  </si>
  <si>
    <t>207-1</t>
  </si>
  <si>
    <t>浆砌片石边沟</t>
  </si>
  <si>
    <t>边沟（沟底、护砌）拆除重建</t>
  </si>
  <si>
    <t>浆砌片石边沟内墙拆除重建</t>
  </si>
  <si>
    <t>208-8</t>
  </si>
  <si>
    <t>边坡整修</t>
  </si>
  <si>
    <t>302-4</t>
  </si>
  <si>
    <t>石灰稳定土垫层</t>
  </si>
  <si>
    <t>10%灰土垫层  15cm</t>
  </si>
  <si>
    <t>石灰粉煤灰稳定碎石基层</t>
  </si>
  <si>
    <t>二灰碎石 厚18cm</t>
  </si>
  <si>
    <t>透层</t>
  </si>
  <si>
    <t>改性乳化沥青透层（1.0L/m2)</t>
  </si>
  <si>
    <t>308-2</t>
  </si>
  <si>
    <t>粘层</t>
  </si>
  <si>
    <t>改性乳化沥青粘层（0.6L/m2)</t>
  </si>
  <si>
    <t>橡胶沥青防水粘结层（桥面）</t>
  </si>
  <si>
    <t>308-3</t>
  </si>
  <si>
    <t>沥青胶灌缝</t>
  </si>
  <si>
    <t>ZAC-16C 5cm</t>
  </si>
  <si>
    <t>ZAC-16C（桥面） 4cm</t>
  </si>
  <si>
    <t>ZAC-20C 6cm</t>
  </si>
  <si>
    <t>封层</t>
  </si>
  <si>
    <t>改性乳化沥青下封层 1cm</t>
  </si>
  <si>
    <t>312-1</t>
  </si>
  <si>
    <t>水泥混凝土面板</t>
  </si>
  <si>
    <t>厚20cm（抗弯拉强度不小于4.5MPa）</t>
  </si>
  <si>
    <t>313-3</t>
  </si>
  <si>
    <t>现浇混凝土加固土路肩</t>
  </si>
  <si>
    <t>水泥混凝土硬化（抗弯拉强度不小于3.5MPa）</t>
  </si>
  <si>
    <t>313-4</t>
  </si>
  <si>
    <t>混凝土预制块加固土路肩</t>
  </si>
  <si>
    <t>坡脚砖 10*(25+25)*49.5cm</t>
  </si>
  <si>
    <t>混凝土预制块路缘石</t>
  </si>
  <si>
    <t xml:space="preserve">预制块路缘石 12*25*49.5cm  </t>
  </si>
  <si>
    <t>新建D500过路管</t>
  </si>
  <si>
    <t>314-6</t>
  </si>
  <si>
    <t>路肩排水沟</t>
  </si>
  <si>
    <t>新建浅边沟(利用单侧护肩石）</t>
  </si>
  <si>
    <t>破损浅边沟拆除重建(利用单侧护肩石）</t>
  </si>
  <si>
    <r>
      <t>清单     第</t>
    </r>
    <r>
      <rPr>
        <b/>
        <sz val="16"/>
        <rFont val="宋体"/>
        <family val="0"/>
      </rPr>
      <t>4</t>
    </r>
    <r>
      <rPr>
        <b/>
        <sz val="16"/>
        <rFont val="宋体"/>
        <family val="0"/>
      </rPr>
      <t>00章  路面</t>
    </r>
  </si>
  <si>
    <r>
      <t>清单  第</t>
    </r>
    <r>
      <rPr>
        <sz val="12"/>
        <rFont val="宋体"/>
        <family val="0"/>
      </rPr>
      <t>4</t>
    </r>
    <r>
      <rPr>
        <sz val="12"/>
        <rFont val="宋体"/>
        <family val="0"/>
      </rPr>
      <t>00章 合计   人民币</t>
    </r>
  </si>
  <si>
    <t>419-4</t>
  </si>
  <si>
    <t>涵洞整修、加固</t>
  </si>
  <si>
    <t>涵洞整修利用</t>
  </si>
  <si>
    <t>起点管涵加固</t>
  </si>
  <si>
    <t>密云区木邵路（K9+762～K14+862）大修工程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</si>
</sst>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"/>
    <numFmt numFmtId="204" formatCode="0.0_);[Red]\(0.0\)"/>
    <numFmt numFmtId="205" formatCode="0.00_ ;[Red]\-0.00\ "/>
    <numFmt numFmtId="206" formatCode="#0"/>
  </numFmts>
  <fonts count="5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6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0"/>
    </font>
    <font>
      <b/>
      <sz val="16"/>
      <name val="Calibri"/>
      <family val="0"/>
    </font>
    <font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185" fontId="4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1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NumberFormat="1" applyFont="1" applyFill="1" applyBorder="1" applyAlignment="1">
      <alignment horizontal="center" vertical="center" shrinkToFit="1"/>
    </xf>
    <xf numFmtId="0" fontId="46" fillId="0" borderId="0" xfId="0" applyFont="1" applyFill="1" applyAlignment="1">
      <alignment horizontal="left" vertical="center"/>
    </xf>
    <xf numFmtId="0" fontId="46" fillId="0" borderId="0" xfId="0" applyNumberFormat="1" applyFont="1" applyFill="1" applyAlignment="1">
      <alignment horizontal="center" vertical="center" shrinkToFit="1"/>
    </xf>
    <xf numFmtId="0" fontId="46" fillId="0" borderId="0" xfId="0" applyFont="1" applyFill="1" applyAlignment="1">
      <alignment vertical="center" shrinkToFit="1"/>
    </xf>
    <xf numFmtId="185" fontId="46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48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shrinkToFit="1"/>
    </xf>
    <xf numFmtId="0" fontId="4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4" fontId="46" fillId="0" borderId="10" xfId="0" applyNumberFormat="1" applyFont="1" applyFill="1" applyBorder="1" applyAlignment="1">
      <alignment horizontal="center" vertical="center" shrinkToFit="1"/>
    </xf>
    <xf numFmtId="184" fontId="0" fillId="0" borderId="10" xfId="0" applyNumberFormat="1" applyFont="1" applyFill="1" applyBorder="1" applyAlignment="1">
      <alignment horizontal="center" vertical="center" shrinkToFit="1"/>
    </xf>
    <xf numFmtId="185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10" xfId="0" applyFont="1" applyFill="1" applyBorder="1" applyAlignment="1">
      <alignment horizontal="left" vertical="center" shrinkToFit="1"/>
    </xf>
    <xf numFmtId="185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185" fontId="51" fillId="0" borderId="10" xfId="0" applyNumberFormat="1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right" vertical="center"/>
    </xf>
    <xf numFmtId="185" fontId="0" fillId="0" borderId="10" xfId="0" applyNumberFormat="1" applyFont="1" applyFill="1" applyBorder="1" applyAlignment="1">
      <alignment horizontal="center" vertical="center" shrinkToFit="1"/>
    </xf>
    <xf numFmtId="0" fontId="0" fillId="32" borderId="10" xfId="42" applyFont="1" applyFill="1" applyBorder="1" applyAlignment="1" applyProtection="1">
      <alignment horizontal="center" vertical="center" wrapText="1"/>
      <protection/>
    </xf>
    <xf numFmtId="0" fontId="0" fillId="32" borderId="10" xfId="42" applyFont="1" applyFill="1" applyBorder="1" applyAlignment="1" applyProtection="1">
      <alignment horizontal="left" vertical="center" wrapText="1"/>
      <protection/>
    </xf>
    <xf numFmtId="185" fontId="0" fillId="32" borderId="10" xfId="42" applyNumberFormat="1" applyFont="1" applyFill="1" applyBorder="1" applyAlignment="1" applyProtection="1">
      <alignment horizontal="center" vertical="center" wrapText="1" shrinkToFit="1"/>
      <protection/>
    </xf>
    <xf numFmtId="184" fontId="0" fillId="32" borderId="10" xfId="42" applyNumberFormat="1" applyFont="1" applyFill="1" applyBorder="1" applyAlignment="1" applyProtection="1">
      <alignment horizontal="center" vertical="center" wrapText="1" shrinkToFit="1"/>
      <protection/>
    </xf>
    <xf numFmtId="0" fontId="0" fillId="32" borderId="10" xfId="43" applyFont="1" applyFill="1" applyBorder="1" applyAlignment="1" applyProtection="1">
      <alignment horizontal="center" vertical="center" wrapText="1"/>
      <protection/>
    </xf>
    <xf numFmtId="0" fontId="0" fillId="32" borderId="10" xfId="43" applyFont="1" applyFill="1" applyBorder="1" applyAlignment="1" applyProtection="1">
      <alignment horizontal="left" vertical="center" wrapText="1"/>
      <protection/>
    </xf>
    <xf numFmtId="184" fontId="0" fillId="32" borderId="10" xfId="43" applyNumberFormat="1" applyFont="1" applyFill="1" applyBorder="1" applyAlignment="1" applyProtection="1">
      <alignment horizontal="center" vertical="center" wrapText="1" shrinkToFit="1"/>
      <protection/>
    </xf>
    <xf numFmtId="0" fontId="0" fillId="32" borderId="10" xfId="44" applyFont="1" applyFill="1" applyBorder="1" applyAlignment="1" applyProtection="1">
      <alignment horizontal="center" vertical="center" wrapText="1"/>
      <protection/>
    </xf>
    <xf numFmtId="0" fontId="0" fillId="32" borderId="10" xfId="44" applyFont="1" applyFill="1" applyBorder="1" applyAlignment="1" applyProtection="1">
      <alignment horizontal="left" vertical="center" wrapText="1"/>
      <protection/>
    </xf>
    <xf numFmtId="192" fontId="0" fillId="32" borderId="10" xfId="44" applyNumberFormat="1" applyFont="1" applyFill="1" applyBorder="1" applyAlignment="1" applyProtection="1">
      <alignment horizontal="right" vertical="center" wrapText="1"/>
      <protection/>
    </xf>
    <xf numFmtId="185" fontId="0" fillId="32" borderId="10" xfId="44" applyNumberFormat="1" applyFont="1" applyFill="1" applyBorder="1" applyAlignment="1" applyProtection="1">
      <alignment horizontal="center" vertical="center" wrapText="1" shrinkToFit="1"/>
      <protection/>
    </xf>
    <xf numFmtId="0" fontId="52" fillId="0" borderId="0" xfId="0" applyFont="1" applyFill="1" applyAlignment="1">
      <alignment horizontal="center" vertical="center"/>
    </xf>
    <xf numFmtId="0" fontId="46" fillId="0" borderId="12" xfId="0" applyFont="1" applyFill="1" applyBorder="1" applyAlignment="1">
      <alignment horizontal="left" vertical="center" wrapText="1" shrinkToFit="1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right" vertical="center"/>
    </xf>
    <xf numFmtId="0" fontId="46" fillId="0" borderId="14" xfId="0" applyFont="1" applyFill="1" applyBorder="1" applyAlignment="1">
      <alignment horizontal="right" vertical="center"/>
    </xf>
    <xf numFmtId="0" fontId="46" fillId="0" borderId="15" xfId="0" applyFont="1" applyFill="1" applyBorder="1" applyAlignment="1">
      <alignment horizontal="right" vertical="center"/>
    </xf>
    <xf numFmtId="185" fontId="53" fillId="0" borderId="13" xfId="0" applyNumberFormat="1" applyFont="1" applyFill="1" applyBorder="1" applyAlignment="1" applyProtection="1">
      <alignment horizontal="center" vertical="center" shrinkToFit="1"/>
      <protection hidden="1"/>
    </xf>
    <xf numFmtId="185" fontId="53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12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right" vertical="center"/>
    </xf>
    <xf numFmtId="185" fontId="5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Fill="1" applyBorder="1" applyAlignment="1" applyProtection="1">
      <alignment horizontal="left" vertical="center" wrapText="1" shrinkToFit="1"/>
      <protection hidden="1"/>
    </xf>
    <xf numFmtId="0" fontId="46" fillId="0" borderId="0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wrapText="1" shrinkToFit="1"/>
      <protection hidden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E5" sqref="E5"/>
    </sheetView>
  </sheetViews>
  <sheetFormatPr defaultColWidth="9.00390625" defaultRowHeight="14.25"/>
  <cols>
    <col min="1" max="1" width="9.125" style="29" customWidth="1"/>
    <col min="2" max="2" width="27.625" style="29" customWidth="1"/>
    <col min="3" max="3" width="8.625" style="29" customWidth="1"/>
    <col min="4" max="6" width="11.625" style="29" customWidth="1"/>
    <col min="7" max="7" width="9.00390625" style="29" customWidth="1"/>
    <col min="8" max="8" width="11.625" style="29" bestFit="1" customWidth="1"/>
    <col min="9" max="16384" width="9.00390625" style="29" customWidth="1"/>
  </cols>
  <sheetData>
    <row r="1" spans="1:6" ht="48" customHeight="1">
      <c r="A1" s="50" t="s">
        <v>0</v>
      </c>
      <c r="B1" s="50"/>
      <c r="C1" s="50"/>
      <c r="D1" s="50"/>
      <c r="E1" s="50"/>
      <c r="F1" s="50"/>
    </row>
    <row r="2" spans="1:6" ht="33" customHeight="1">
      <c r="A2" s="29" t="s">
        <v>18</v>
      </c>
      <c r="B2" s="51" t="s">
        <v>136</v>
      </c>
      <c r="C2" s="51"/>
      <c r="D2" s="51"/>
      <c r="E2" s="60" t="s">
        <v>5</v>
      </c>
      <c r="F2" s="60"/>
    </row>
    <row r="3" spans="1:6" s="9" customFormat="1" ht="39" customHeight="1">
      <c r="A3" s="52" t="s">
        <v>35</v>
      </c>
      <c r="B3" s="53"/>
      <c r="C3" s="53"/>
      <c r="D3" s="53"/>
      <c r="E3" s="53"/>
      <c r="F3" s="54"/>
    </row>
    <row r="4" spans="1:6" ht="41.25" customHeight="1">
      <c r="A4" s="10" t="s">
        <v>22</v>
      </c>
      <c r="B4" s="10" t="s">
        <v>23</v>
      </c>
      <c r="C4" s="10" t="s">
        <v>1</v>
      </c>
      <c r="D4" s="10" t="s">
        <v>2</v>
      </c>
      <c r="E4" s="10" t="s">
        <v>3</v>
      </c>
      <c r="F4" s="10" t="s">
        <v>4</v>
      </c>
    </row>
    <row r="5" spans="1:6" ht="39.75" customHeight="1">
      <c r="A5" s="23" t="s">
        <v>24</v>
      </c>
      <c r="B5" s="27" t="s">
        <v>38</v>
      </c>
      <c r="C5" s="23" t="s">
        <v>25</v>
      </c>
      <c r="D5" s="23">
        <v>1</v>
      </c>
      <c r="E5" s="36"/>
      <c r="F5" s="11">
        <f>ROUND(D5*E5,0)</f>
        <v>0</v>
      </c>
    </row>
    <row r="6" spans="1:6" ht="39.75" customHeight="1">
      <c r="A6" s="23" t="s">
        <v>29</v>
      </c>
      <c r="B6" s="27" t="s">
        <v>39</v>
      </c>
      <c r="C6" s="23" t="s">
        <v>25</v>
      </c>
      <c r="D6" s="23">
        <v>1</v>
      </c>
      <c r="E6" s="36"/>
      <c r="F6" s="11">
        <f>ROUND(D6*E6,0)</f>
        <v>0</v>
      </c>
    </row>
    <row r="7" spans="1:6" ht="39.75" customHeight="1">
      <c r="A7" s="23" t="s">
        <v>40</v>
      </c>
      <c r="B7" s="27" t="s">
        <v>26</v>
      </c>
      <c r="C7" s="23" t="s">
        <v>25</v>
      </c>
      <c r="D7" s="23">
        <v>1</v>
      </c>
      <c r="E7" s="36"/>
      <c r="F7" s="11">
        <f>ROUND(D7*E7,0)</f>
        <v>0</v>
      </c>
    </row>
    <row r="8" spans="1:6" ht="39.75" customHeight="1">
      <c r="A8" s="23" t="s">
        <v>33</v>
      </c>
      <c r="B8" s="27" t="s">
        <v>58</v>
      </c>
      <c r="C8" s="23" t="s">
        <v>25</v>
      </c>
      <c r="D8" s="23">
        <v>1</v>
      </c>
      <c r="E8" s="36"/>
      <c r="F8" s="11">
        <f>ROUND(D8*E8,0)</f>
        <v>0</v>
      </c>
    </row>
    <row r="9" spans="1:6" ht="39.75" customHeight="1">
      <c r="A9" s="23" t="s">
        <v>27</v>
      </c>
      <c r="B9" s="27" t="s">
        <v>28</v>
      </c>
      <c r="C9" s="23" t="s">
        <v>25</v>
      </c>
      <c r="D9" s="23">
        <v>1</v>
      </c>
      <c r="E9" s="36"/>
      <c r="F9" s="11">
        <f>ROUND(D9*E9,0)</f>
        <v>0</v>
      </c>
    </row>
    <row r="10" spans="1:14" ht="45.75" customHeight="1">
      <c r="A10" s="55" t="s">
        <v>21</v>
      </c>
      <c r="B10" s="56"/>
      <c r="C10" s="57"/>
      <c r="D10" s="58">
        <f>ROUND(SUM(F5:F9),0)</f>
        <v>0</v>
      </c>
      <c r="E10" s="59"/>
      <c r="F10" s="12" t="s">
        <v>19</v>
      </c>
      <c r="G10" s="13"/>
      <c r="H10" s="13"/>
      <c r="I10" s="13"/>
      <c r="J10" s="13"/>
      <c r="K10" s="13"/>
      <c r="L10" s="13"/>
      <c r="M10" s="13"/>
      <c r="N10" s="13"/>
    </row>
    <row r="11" ht="32.25" customHeight="1"/>
    <row r="12" ht="25.5" customHeight="1">
      <c r="A12" s="14"/>
    </row>
  </sheetData>
  <sheetProtection password="8BC9" sheet="1"/>
  <protectedRanges>
    <protectedRange sqref="E5:E9" name="区域1"/>
  </protectedRanges>
  <mergeCells count="6">
    <mergeCell ref="A1:F1"/>
    <mergeCell ref="B2:D2"/>
    <mergeCell ref="A3:F3"/>
    <mergeCell ref="A10:C10"/>
    <mergeCell ref="D10:E10"/>
    <mergeCell ref="E2:F2"/>
  </mergeCells>
  <printOptions/>
  <pageMargins left="0.7" right="0.7" top="0.75" bottom="1.34375" header="0.3" footer="3.51"/>
  <pageSetup horizontalDpi="600" verticalDpi="600" orientation="portrait" paperSize="9" r:id="rId1"/>
  <headerFooter>
    <oddFooter xml:space="preserve">&amp;L投标书签署人签字：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9.125" style="8" customWidth="1"/>
    <col min="2" max="2" width="27.625" style="18" customWidth="1"/>
    <col min="3" max="3" width="8.625" style="8" customWidth="1"/>
    <col min="4" max="4" width="11.625" style="19" customWidth="1"/>
    <col min="5" max="6" width="11.625" style="20" customWidth="1"/>
    <col min="7" max="16384" width="9.00390625" style="8" customWidth="1"/>
  </cols>
  <sheetData>
    <row r="1" spans="1:6" ht="42.75" customHeight="1">
      <c r="A1" s="50" t="s">
        <v>0</v>
      </c>
      <c r="B1" s="50"/>
      <c r="C1" s="50"/>
      <c r="D1" s="50"/>
      <c r="E1" s="50"/>
      <c r="F1" s="50"/>
    </row>
    <row r="2" spans="1:6" ht="42.75" customHeight="1">
      <c r="A2" s="15" t="s">
        <v>18</v>
      </c>
      <c r="B2" s="63" t="str">
        <f>'第100章'!B2</f>
        <v>密云区木邵路（K9+762～K14+862）大修工程</v>
      </c>
      <c r="C2" s="63"/>
      <c r="D2" s="63"/>
      <c r="E2" s="64" t="s">
        <v>6</v>
      </c>
      <c r="F2" s="64"/>
    </row>
    <row r="3" spans="1:6" ht="35.25" customHeight="1">
      <c r="A3" s="65" t="s">
        <v>36</v>
      </c>
      <c r="B3" s="65"/>
      <c r="C3" s="65"/>
      <c r="D3" s="65"/>
      <c r="E3" s="65"/>
      <c r="F3" s="65"/>
    </row>
    <row r="4" spans="1:6" ht="35.25" customHeight="1">
      <c r="A4" s="10" t="s">
        <v>22</v>
      </c>
      <c r="B4" s="16" t="s">
        <v>23</v>
      </c>
      <c r="C4" s="10" t="s">
        <v>1</v>
      </c>
      <c r="D4" s="17" t="s">
        <v>2</v>
      </c>
      <c r="E4" s="28" t="s">
        <v>3</v>
      </c>
      <c r="F4" s="28" t="s">
        <v>4</v>
      </c>
    </row>
    <row r="5" spans="1:6" s="29" customFormat="1" ht="30" customHeight="1">
      <c r="A5" s="39" t="s">
        <v>71</v>
      </c>
      <c r="B5" s="40" t="s">
        <v>72</v>
      </c>
      <c r="C5" s="39" t="s">
        <v>25</v>
      </c>
      <c r="D5" s="41">
        <v>1</v>
      </c>
      <c r="E5" s="32"/>
      <c r="F5" s="33">
        <f aca="true" t="shared" si="0" ref="F5:F23">ROUND(D5*E5,0)</f>
        <v>0</v>
      </c>
    </row>
    <row r="6" spans="1:6" s="29" customFormat="1" ht="30" customHeight="1">
      <c r="A6" s="39" t="s">
        <v>73</v>
      </c>
      <c r="B6" s="40" t="s">
        <v>74</v>
      </c>
      <c r="C6" s="39" t="s">
        <v>30</v>
      </c>
      <c r="D6" s="42"/>
      <c r="E6" s="32"/>
      <c r="F6" s="33"/>
    </row>
    <row r="7" spans="1:6" s="29" customFormat="1" ht="30" customHeight="1">
      <c r="A7" s="39" t="s">
        <v>31</v>
      </c>
      <c r="B7" s="40" t="s">
        <v>75</v>
      </c>
      <c r="C7" s="39" t="s">
        <v>32</v>
      </c>
      <c r="D7" s="42">
        <v>2857</v>
      </c>
      <c r="E7" s="32"/>
      <c r="F7" s="33">
        <f t="shared" si="0"/>
        <v>0</v>
      </c>
    </row>
    <row r="8" spans="1:6" s="29" customFormat="1" ht="30" customHeight="1">
      <c r="A8" s="39" t="s">
        <v>34</v>
      </c>
      <c r="B8" s="40" t="s">
        <v>59</v>
      </c>
      <c r="C8" s="39" t="s">
        <v>30</v>
      </c>
      <c r="D8" s="42"/>
      <c r="E8" s="32"/>
      <c r="F8" s="33"/>
    </row>
    <row r="9" spans="1:6" s="29" customFormat="1" ht="30" customHeight="1">
      <c r="A9" s="39" t="s">
        <v>31</v>
      </c>
      <c r="B9" s="40" t="s">
        <v>76</v>
      </c>
      <c r="C9" s="39" t="s">
        <v>32</v>
      </c>
      <c r="D9" s="42">
        <v>34541.5</v>
      </c>
      <c r="E9" s="32"/>
      <c r="F9" s="33">
        <f t="shared" si="0"/>
        <v>0</v>
      </c>
    </row>
    <row r="10" spans="1:6" s="29" customFormat="1" ht="30" customHeight="1">
      <c r="A10" s="39" t="s">
        <v>41</v>
      </c>
      <c r="B10" s="40" t="s">
        <v>77</v>
      </c>
      <c r="C10" s="39" t="s">
        <v>32</v>
      </c>
      <c r="D10" s="42">
        <v>8545.9</v>
      </c>
      <c r="E10" s="32"/>
      <c r="F10" s="33">
        <f t="shared" si="0"/>
        <v>0</v>
      </c>
    </row>
    <row r="11" spans="1:6" s="29" customFormat="1" ht="30" customHeight="1">
      <c r="A11" s="39" t="s">
        <v>60</v>
      </c>
      <c r="B11" s="40" t="s">
        <v>78</v>
      </c>
      <c r="C11" s="39" t="s">
        <v>32</v>
      </c>
      <c r="D11" s="42">
        <v>5080.2</v>
      </c>
      <c r="E11" s="32"/>
      <c r="F11" s="33">
        <f t="shared" si="0"/>
        <v>0</v>
      </c>
    </row>
    <row r="12" spans="1:6" s="29" customFormat="1" ht="30" customHeight="1">
      <c r="A12" s="39" t="s">
        <v>66</v>
      </c>
      <c r="B12" s="40" t="s">
        <v>79</v>
      </c>
      <c r="C12" s="39" t="s">
        <v>32</v>
      </c>
      <c r="D12" s="42">
        <v>2142.2</v>
      </c>
      <c r="E12" s="32"/>
      <c r="F12" s="33">
        <f t="shared" si="0"/>
        <v>0</v>
      </c>
    </row>
    <row r="13" spans="1:6" ht="30" customHeight="1">
      <c r="A13" s="39" t="s">
        <v>56</v>
      </c>
      <c r="B13" s="40" t="s">
        <v>80</v>
      </c>
      <c r="C13" s="39" t="s">
        <v>30</v>
      </c>
      <c r="D13" s="42"/>
      <c r="E13" s="32"/>
      <c r="F13" s="33"/>
    </row>
    <row r="14" spans="1:6" s="29" customFormat="1" ht="30" customHeight="1">
      <c r="A14" s="39" t="s">
        <v>41</v>
      </c>
      <c r="B14" s="40" t="s">
        <v>81</v>
      </c>
      <c r="C14" s="39" t="s">
        <v>57</v>
      </c>
      <c r="D14" s="42">
        <v>2699.5</v>
      </c>
      <c r="E14" s="32"/>
      <c r="F14" s="33">
        <f t="shared" si="0"/>
        <v>0</v>
      </c>
    </row>
    <row r="15" spans="1:6" s="29" customFormat="1" ht="30" customHeight="1">
      <c r="A15" s="39" t="s">
        <v>82</v>
      </c>
      <c r="B15" s="40" t="s">
        <v>83</v>
      </c>
      <c r="C15" s="39" t="s">
        <v>84</v>
      </c>
      <c r="D15" s="41">
        <v>1</v>
      </c>
      <c r="E15" s="32"/>
      <c r="F15" s="33">
        <f t="shared" si="0"/>
        <v>0</v>
      </c>
    </row>
    <row r="16" spans="1:6" s="29" customFormat="1" ht="30" customHeight="1">
      <c r="A16" s="39" t="s">
        <v>85</v>
      </c>
      <c r="B16" s="40" t="s">
        <v>86</v>
      </c>
      <c r="C16" s="39" t="s">
        <v>30</v>
      </c>
      <c r="D16" s="42"/>
      <c r="E16" s="32"/>
      <c r="F16" s="33"/>
    </row>
    <row r="17" spans="1:6" s="29" customFormat="1" ht="30" customHeight="1">
      <c r="A17" s="39" t="s">
        <v>31</v>
      </c>
      <c r="B17" s="40" t="s">
        <v>87</v>
      </c>
      <c r="C17" s="39" t="s">
        <v>61</v>
      </c>
      <c r="D17" s="42">
        <v>66.2</v>
      </c>
      <c r="E17" s="32"/>
      <c r="F17" s="33">
        <f t="shared" si="0"/>
        <v>0</v>
      </c>
    </row>
    <row r="18" spans="1:6" s="29" customFormat="1" ht="30" customHeight="1">
      <c r="A18" s="39" t="s">
        <v>64</v>
      </c>
      <c r="B18" s="40" t="s">
        <v>65</v>
      </c>
      <c r="C18" s="39" t="s">
        <v>30</v>
      </c>
      <c r="D18" s="42"/>
      <c r="E18" s="32"/>
      <c r="F18" s="33"/>
    </row>
    <row r="19" spans="1:6" s="29" customFormat="1" ht="30" customHeight="1">
      <c r="A19" s="39" t="s">
        <v>88</v>
      </c>
      <c r="B19" s="40" t="s">
        <v>89</v>
      </c>
      <c r="C19" s="39" t="s">
        <v>32</v>
      </c>
      <c r="D19" s="42">
        <v>2857</v>
      </c>
      <c r="E19" s="32"/>
      <c r="F19" s="33">
        <f t="shared" si="0"/>
        <v>0</v>
      </c>
    </row>
    <row r="20" spans="1:6" ht="30" customHeight="1">
      <c r="A20" s="39" t="s">
        <v>90</v>
      </c>
      <c r="B20" s="40" t="s">
        <v>91</v>
      </c>
      <c r="C20" s="39" t="s">
        <v>30</v>
      </c>
      <c r="D20" s="42"/>
      <c r="E20" s="32"/>
      <c r="F20" s="33"/>
    </row>
    <row r="21" spans="1:6" ht="30" customHeight="1">
      <c r="A21" s="39" t="s">
        <v>31</v>
      </c>
      <c r="B21" s="40" t="s">
        <v>92</v>
      </c>
      <c r="C21" s="39" t="s">
        <v>61</v>
      </c>
      <c r="D21" s="42">
        <v>285.6</v>
      </c>
      <c r="E21" s="32"/>
      <c r="F21" s="33">
        <f t="shared" si="0"/>
        <v>0</v>
      </c>
    </row>
    <row r="22" spans="1:6" ht="30" customHeight="1">
      <c r="A22" s="39" t="s">
        <v>41</v>
      </c>
      <c r="B22" s="40" t="s">
        <v>93</v>
      </c>
      <c r="C22" s="39" t="s">
        <v>61</v>
      </c>
      <c r="D22" s="42">
        <v>832.5</v>
      </c>
      <c r="E22" s="32"/>
      <c r="F22" s="33">
        <f t="shared" si="0"/>
        <v>0</v>
      </c>
    </row>
    <row r="23" spans="1:6" s="29" customFormat="1" ht="30" customHeight="1">
      <c r="A23" s="39" t="s">
        <v>94</v>
      </c>
      <c r="B23" s="40" t="s">
        <v>95</v>
      </c>
      <c r="C23" s="39" t="s">
        <v>61</v>
      </c>
      <c r="D23" s="42">
        <v>2383</v>
      </c>
      <c r="E23" s="32"/>
      <c r="F23" s="33">
        <f t="shared" si="0"/>
        <v>0</v>
      </c>
    </row>
    <row r="24" spans="1:6" ht="34.5" customHeight="1">
      <c r="A24" s="61" t="s">
        <v>47</v>
      </c>
      <c r="B24" s="61"/>
      <c r="C24" s="61"/>
      <c r="D24" s="62">
        <f>ROUND(SUM(F5:F23),0)</f>
        <v>0</v>
      </c>
      <c r="E24" s="62"/>
      <c r="F24" s="34" t="s">
        <v>48</v>
      </c>
    </row>
  </sheetData>
  <sheetProtection password="8BC9" sheet="1"/>
  <protectedRanges>
    <protectedRange sqref="E5 E7 E9:E12 E14:E15 E17 E19 E21:E23" name="区域1"/>
  </protectedRanges>
  <mergeCells count="6">
    <mergeCell ref="A24:C24"/>
    <mergeCell ref="D24:E24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0236220472440944" header="0.5118110236220472" footer="0.9055118110236221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H7" sqref="H7"/>
    </sheetView>
  </sheetViews>
  <sheetFormatPr defaultColWidth="9.00390625" defaultRowHeight="14.25"/>
  <cols>
    <col min="1" max="1" width="9.125" style="3" customWidth="1"/>
    <col min="2" max="2" width="27.625" style="4" customWidth="1"/>
    <col min="3" max="3" width="8.625" style="4" customWidth="1"/>
    <col min="4" max="4" width="11.625" style="5" customWidth="1"/>
    <col min="5" max="6" width="11.625" style="6" customWidth="1"/>
    <col min="7" max="16384" width="9.00390625" style="4" customWidth="1"/>
  </cols>
  <sheetData>
    <row r="1" spans="1:6" ht="45.75" customHeight="1">
      <c r="A1" s="66" t="s">
        <v>0</v>
      </c>
      <c r="B1" s="66"/>
      <c r="C1" s="66"/>
      <c r="D1" s="66"/>
      <c r="E1" s="66"/>
      <c r="F1" s="66"/>
    </row>
    <row r="2" spans="1:6" ht="33" customHeight="1">
      <c r="A2" s="2" t="s">
        <v>18</v>
      </c>
      <c r="B2" s="67" t="str">
        <f>'第100章'!B2</f>
        <v>密云区木邵路（K9+762～K14+862）大修工程</v>
      </c>
      <c r="C2" s="67"/>
      <c r="D2" s="67"/>
      <c r="E2" s="68" t="s">
        <v>6</v>
      </c>
      <c r="F2" s="69"/>
    </row>
    <row r="3" spans="1:6" ht="31.5" customHeight="1">
      <c r="A3" s="65" t="s">
        <v>37</v>
      </c>
      <c r="B3" s="65"/>
      <c r="C3" s="65"/>
      <c r="D3" s="65"/>
      <c r="E3" s="65"/>
      <c r="F3" s="65"/>
    </row>
    <row r="4" spans="1:6" ht="30" customHeight="1">
      <c r="A4" s="22" t="s">
        <v>22</v>
      </c>
      <c r="B4" s="10" t="s">
        <v>23</v>
      </c>
      <c r="C4" s="10" t="s">
        <v>1</v>
      </c>
      <c r="D4" s="17" t="s">
        <v>2</v>
      </c>
      <c r="E4" s="28" t="s">
        <v>3</v>
      </c>
      <c r="F4" s="28" t="s">
        <v>4</v>
      </c>
    </row>
    <row r="5" spans="1:6" s="30" customFormat="1" ht="30" customHeight="1">
      <c r="A5" s="43" t="s">
        <v>96</v>
      </c>
      <c r="B5" s="44" t="s">
        <v>97</v>
      </c>
      <c r="C5" s="43" t="s">
        <v>30</v>
      </c>
      <c r="D5" s="45"/>
      <c r="E5" s="31"/>
      <c r="F5" s="21"/>
    </row>
    <row r="6" spans="1:6" s="30" customFormat="1" ht="30" customHeight="1">
      <c r="A6" s="43" t="s">
        <v>31</v>
      </c>
      <c r="B6" s="44" t="s">
        <v>98</v>
      </c>
      <c r="C6" s="43" t="s">
        <v>32</v>
      </c>
      <c r="D6" s="45">
        <v>2854.6</v>
      </c>
      <c r="E6" s="31"/>
      <c r="F6" s="21">
        <f aca="true" t="shared" si="0" ref="F6:F33">ROUND(D6*E6,0)</f>
        <v>0</v>
      </c>
    </row>
    <row r="7" spans="1:6" ht="30" customHeight="1">
      <c r="A7" s="43" t="s">
        <v>62</v>
      </c>
      <c r="B7" s="44" t="s">
        <v>99</v>
      </c>
      <c r="C7" s="43" t="s">
        <v>30</v>
      </c>
      <c r="D7" s="45"/>
      <c r="E7" s="31"/>
      <c r="F7" s="21"/>
    </row>
    <row r="8" spans="1:6" ht="30" customHeight="1">
      <c r="A8" s="43" t="s">
        <v>31</v>
      </c>
      <c r="B8" s="44" t="s">
        <v>100</v>
      </c>
      <c r="C8" s="43" t="s">
        <v>32</v>
      </c>
      <c r="D8" s="45">
        <v>5335</v>
      </c>
      <c r="E8" s="31"/>
      <c r="F8" s="21">
        <f t="shared" si="0"/>
        <v>0</v>
      </c>
    </row>
    <row r="9" spans="1:6" ht="30" customHeight="1">
      <c r="A9" s="43" t="s">
        <v>42</v>
      </c>
      <c r="B9" s="44" t="s">
        <v>101</v>
      </c>
      <c r="C9" s="43" t="s">
        <v>30</v>
      </c>
      <c r="D9" s="45"/>
      <c r="E9" s="31"/>
      <c r="F9" s="21"/>
    </row>
    <row r="10" spans="1:6" ht="30" customHeight="1">
      <c r="A10" s="43" t="s">
        <v>31</v>
      </c>
      <c r="B10" s="44" t="s">
        <v>102</v>
      </c>
      <c r="C10" s="43" t="s">
        <v>32</v>
      </c>
      <c r="D10" s="45">
        <v>8763.9</v>
      </c>
      <c r="E10" s="31"/>
      <c r="F10" s="21">
        <f t="shared" si="0"/>
        <v>0</v>
      </c>
    </row>
    <row r="11" spans="1:6" ht="30" customHeight="1">
      <c r="A11" s="43" t="s">
        <v>103</v>
      </c>
      <c r="B11" s="44" t="s">
        <v>104</v>
      </c>
      <c r="C11" s="43" t="s">
        <v>30</v>
      </c>
      <c r="D11" s="45"/>
      <c r="E11" s="31"/>
      <c r="F11" s="21"/>
    </row>
    <row r="12" spans="1:6" ht="30" customHeight="1">
      <c r="A12" s="43" t="s">
        <v>31</v>
      </c>
      <c r="B12" s="44" t="s">
        <v>105</v>
      </c>
      <c r="C12" s="43" t="s">
        <v>32</v>
      </c>
      <c r="D12" s="45">
        <v>39159</v>
      </c>
      <c r="E12" s="31"/>
      <c r="F12" s="21">
        <f t="shared" si="0"/>
        <v>0</v>
      </c>
    </row>
    <row r="13" spans="1:6" ht="30" customHeight="1">
      <c r="A13" s="43" t="s">
        <v>41</v>
      </c>
      <c r="B13" s="44" t="s">
        <v>106</v>
      </c>
      <c r="C13" s="43" t="s">
        <v>32</v>
      </c>
      <c r="D13" s="45">
        <v>225.8</v>
      </c>
      <c r="E13" s="31"/>
      <c r="F13" s="21">
        <f t="shared" si="0"/>
        <v>0</v>
      </c>
    </row>
    <row r="14" spans="1:6" ht="30" customHeight="1">
      <c r="A14" s="43" t="s">
        <v>107</v>
      </c>
      <c r="B14" s="44" t="s">
        <v>108</v>
      </c>
      <c r="C14" s="43" t="s">
        <v>63</v>
      </c>
      <c r="D14" s="45">
        <v>63500</v>
      </c>
      <c r="E14" s="31"/>
      <c r="F14" s="21">
        <f t="shared" si="0"/>
        <v>0</v>
      </c>
    </row>
    <row r="15" spans="1:6" ht="30" customHeight="1">
      <c r="A15" s="43" t="s">
        <v>43</v>
      </c>
      <c r="B15" s="44" t="s">
        <v>44</v>
      </c>
      <c r="C15" s="43" t="s">
        <v>30</v>
      </c>
      <c r="D15" s="45"/>
      <c r="E15" s="31"/>
      <c r="F15" s="21"/>
    </row>
    <row r="16" spans="1:6" ht="30" customHeight="1">
      <c r="A16" s="43" t="s">
        <v>31</v>
      </c>
      <c r="B16" s="44" t="s">
        <v>109</v>
      </c>
      <c r="C16" s="43" t="s">
        <v>32</v>
      </c>
      <c r="D16" s="45">
        <v>39159</v>
      </c>
      <c r="E16" s="31"/>
      <c r="F16" s="21">
        <f t="shared" si="0"/>
        <v>0</v>
      </c>
    </row>
    <row r="17" spans="1:6" ht="30" customHeight="1">
      <c r="A17" s="43" t="s">
        <v>41</v>
      </c>
      <c r="B17" s="44" t="s">
        <v>110</v>
      </c>
      <c r="C17" s="43" t="s">
        <v>32</v>
      </c>
      <c r="D17" s="45">
        <v>225.8</v>
      </c>
      <c r="E17" s="31"/>
      <c r="F17" s="21">
        <f t="shared" si="0"/>
        <v>0</v>
      </c>
    </row>
    <row r="18" spans="1:6" ht="30" customHeight="1">
      <c r="A18" s="43" t="s">
        <v>60</v>
      </c>
      <c r="B18" s="44" t="s">
        <v>111</v>
      </c>
      <c r="C18" s="43" t="s">
        <v>32</v>
      </c>
      <c r="D18" s="45">
        <v>8763.9</v>
      </c>
      <c r="E18" s="31"/>
      <c r="F18" s="21">
        <f t="shared" si="0"/>
        <v>0</v>
      </c>
    </row>
    <row r="19" spans="1:6" ht="30" customHeight="1">
      <c r="A19" s="43" t="s">
        <v>45</v>
      </c>
      <c r="B19" s="44" t="s">
        <v>112</v>
      </c>
      <c r="C19" s="43" t="s">
        <v>30</v>
      </c>
      <c r="D19" s="45"/>
      <c r="E19" s="31"/>
      <c r="F19" s="21"/>
    </row>
    <row r="20" spans="1:6" ht="30" customHeight="1">
      <c r="A20" s="43" t="s">
        <v>31</v>
      </c>
      <c r="B20" s="44" t="s">
        <v>113</v>
      </c>
      <c r="C20" s="43" t="s">
        <v>32</v>
      </c>
      <c r="D20" s="45">
        <v>8763.9</v>
      </c>
      <c r="E20" s="31"/>
      <c r="F20" s="21">
        <f t="shared" si="0"/>
        <v>0</v>
      </c>
    </row>
    <row r="21" spans="1:6" ht="30" customHeight="1">
      <c r="A21" s="43" t="s">
        <v>114</v>
      </c>
      <c r="B21" s="44" t="s">
        <v>115</v>
      </c>
      <c r="C21" s="43" t="s">
        <v>30</v>
      </c>
      <c r="D21" s="45"/>
      <c r="E21" s="31"/>
      <c r="F21" s="21"/>
    </row>
    <row r="22" spans="1:6" ht="30" customHeight="1">
      <c r="A22" s="43" t="s">
        <v>31</v>
      </c>
      <c r="B22" s="44" t="s">
        <v>116</v>
      </c>
      <c r="C22" s="43" t="s">
        <v>32</v>
      </c>
      <c r="D22" s="45">
        <v>285</v>
      </c>
      <c r="E22" s="31"/>
      <c r="F22" s="21">
        <f t="shared" si="0"/>
        <v>0</v>
      </c>
    </row>
    <row r="23" spans="1:6" ht="30" customHeight="1">
      <c r="A23" s="43" t="s">
        <v>117</v>
      </c>
      <c r="B23" s="44" t="s">
        <v>118</v>
      </c>
      <c r="C23" s="43" t="s">
        <v>30</v>
      </c>
      <c r="D23" s="45"/>
      <c r="E23" s="31"/>
      <c r="F23" s="21"/>
    </row>
    <row r="24" spans="1:6" ht="30" customHeight="1">
      <c r="A24" s="43" t="s">
        <v>31</v>
      </c>
      <c r="B24" s="44" t="s">
        <v>119</v>
      </c>
      <c r="C24" s="43" t="s">
        <v>61</v>
      </c>
      <c r="D24" s="45">
        <v>1568</v>
      </c>
      <c r="E24" s="31"/>
      <c r="F24" s="21">
        <f t="shared" si="0"/>
        <v>0</v>
      </c>
    </row>
    <row r="25" spans="1:6" ht="30" customHeight="1">
      <c r="A25" s="43" t="s">
        <v>120</v>
      </c>
      <c r="B25" s="44" t="s">
        <v>121</v>
      </c>
      <c r="C25" s="43" t="s">
        <v>30</v>
      </c>
      <c r="D25" s="45"/>
      <c r="E25" s="31"/>
      <c r="F25" s="21"/>
    </row>
    <row r="26" spans="1:6" ht="30" customHeight="1">
      <c r="A26" s="43" t="s">
        <v>31</v>
      </c>
      <c r="B26" s="44" t="s">
        <v>122</v>
      </c>
      <c r="C26" s="43" t="s">
        <v>63</v>
      </c>
      <c r="D26" s="45">
        <v>11066.4</v>
      </c>
      <c r="E26" s="31"/>
      <c r="F26" s="21">
        <f t="shared" si="0"/>
        <v>0</v>
      </c>
    </row>
    <row r="27" spans="1:6" ht="30" customHeight="1">
      <c r="A27" s="43" t="s">
        <v>46</v>
      </c>
      <c r="B27" s="44" t="s">
        <v>123</v>
      </c>
      <c r="C27" s="43" t="s">
        <v>30</v>
      </c>
      <c r="D27" s="45"/>
      <c r="E27" s="31"/>
      <c r="F27" s="21"/>
    </row>
    <row r="28" spans="1:6" ht="30" customHeight="1">
      <c r="A28" s="43" t="s">
        <v>31</v>
      </c>
      <c r="B28" s="44" t="s">
        <v>124</v>
      </c>
      <c r="C28" s="43" t="s">
        <v>63</v>
      </c>
      <c r="D28" s="45">
        <v>436</v>
      </c>
      <c r="E28" s="31"/>
      <c r="F28" s="21">
        <f t="shared" si="0"/>
        <v>0</v>
      </c>
    </row>
    <row r="29" spans="1:6" ht="30" customHeight="1">
      <c r="A29" s="43" t="s">
        <v>68</v>
      </c>
      <c r="B29" s="44" t="s">
        <v>69</v>
      </c>
      <c r="C29" s="43" t="s">
        <v>30</v>
      </c>
      <c r="D29" s="45"/>
      <c r="E29" s="31"/>
      <c r="F29" s="21"/>
    </row>
    <row r="30" spans="1:6" ht="30" customHeight="1">
      <c r="A30" s="43" t="s">
        <v>31</v>
      </c>
      <c r="B30" s="44" t="s">
        <v>125</v>
      </c>
      <c r="C30" s="43" t="s">
        <v>63</v>
      </c>
      <c r="D30" s="45">
        <v>22</v>
      </c>
      <c r="E30" s="31"/>
      <c r="F30" s="21">
        <f t="shared" si="0"/>
        <v>0</v>
      </c>
    </row>
    <row r="31" spans="1:6" ht="30" customHeight="1">
      <c r="A31" s="43" t="s">
        <v>126</v>
      </c>
      <c r="B31" s="44" t="s">
        <v>127</v>
      </c>
      <c r="C31" s="43" t="s">
        <v>30</v>
      </c>
      <c r="D31" s="45"/>
      <c r="E31" s="31"/>
      <c r="F31" s="21"/>
    </row>
    <row r="32" spans="1:6" ht="30" customHeight="1">
      <c r="A32" s="43" t="s">
        <v>31</v>
      </c>
      <c r="B32" s="44" t="s">
        <v>128</v>
      </c>
      <c r="C32" s="43" t="s">
        <v>63</v>
      </c>
      <c r="D32" s="45">
        <v>1735</v>
      </c>
      <c r="E32" s="31"/>
      <c r="F32" s="21">
        <f t="shared" si="0"/>
        <v>0</v>
      </c>
    </row>
    <row r="33" spans="1:6" ht="30" customHeight="1">
      <c r="A33" s="43" t="s">
        <v>41</v>
      </c>
      <c r="B33" s="44" t="s">
        <v>129</v>
      </c>
      <c r="C33" s="43" t="s">
        <v>63</v>
      </c>
      <c r="D33" s="45">
        <v>1105</v>
      </c>
      <c r="E33" s="31"/>
      <c r="F33" s="21">
        <f t="shared" si="0"/>
        <v>0</v>
      </c>
    </row>
    <row r="34" spans="1:6" ht="34.5" customHeight="1">
      <c r="A34" s="61" t="s">
        <v>49</v>
      </c>
      <c r="B34" s="61"/>
      <c r="C34" s="61"/>
      <c r="D34" s="62">
        <f>ROUND(SUM(F5:F33),0)</f>
        <v>0</v>
      </c>
      <c r="E34" s="62"/>
      <c r="F34" s="34" t="s">
        <v>50</v>
      </c>
    </row>
  </sheetData>
  <sheetProtection password="8BC9" sheet="1"/>
  <protectedRanges>
    <protectedRange sqref="E6 E8 E10 E12:E14 E16:E18 E20 E22 E24 E26 E28 E30 E32:E33" name="区域1"/>
  </protectedRanges>
  <mergeCells count="6">
    <mergeCell ref="A34:C34"/>
    <mergeCell ref="D34:E34"/>
    <mergeCell ref="A1:F1"/>
    <mergeCell ref="B2:D2"/>
    <mergeCell ref="E2:F2"/>
    <mergeCell ref="A3:F3"/>
  </mergeCells>
  <printOptions horizontalCentered="1"/>
  <pageMargins left="0.7480314960629921" right="0.7480314960629921" top="0.54" bottom="1" header="0.5118110236220472" footer="0.5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J5" sqref="J5"/>
    </sheetView>
  </sheetViews>
  <sheetFormatPr defaultColWidth="9.00390625" defaultRowHeight="14.25"/>
  <cols>
    <col min="1" max="1" width="9.125" style="3" customWidth="1"/>
    <col min="2" max="2" width="27.625" style="4" customWidth="1"/>
    <col min="3" max="3" width="8.625" style="4" customWidth="1"/>
    <col min="4" max="4" width="11.625" style="5" customWidth="1"/>
    <col min="5" max="6" width="11.625" style="6" customWidth="1"/>
    <col min="7" max="16384" width="9.00390625" style="4" customWidth="1"/>
  </cols>
  <sheetData>
    <row r="1" spans="1:6" ht="45.75" customHeight="1">
      <c r="A1" s="66" t="s">
        <v>0</v>
      </c>
      <c r="B1" s="66"/>
      <c r="C1" s="66"/>
      <c r="D1" s="66"/>
      <c r="E1" s="66"/>
      <c r="F1" s="66"/>
    </row>
    <row r="2" spans="1:6" ht="33" customHeight="1">
      <c r="A2" s="2" t="s">
        <v>18</v>
      </c>
      <c r="B2" s="67" t="str">
        <f>'第100章'!B2</f>
        <v>密云区木邵路（K9+762～K14+862）大修工程</v>
      </c>
      <c r="C2" s="67"/>
      <c r="D2" s="67"/>
      <c r="E2" s="68" t="s">
        <v>6</v>
      </c>
      <c r="F2" s="69"/>
    </row>
    <row r="3" spans="1:6" ht="31.5" customHeight="1">
      <c r="A3" s="65" t="s">
        <v>130</v>
      </c>
      <c r="B3" s="65"/>
      <c r="C3" s="65"/>
      <c r="D3" s="65"/>
      <c r="E3" s="65"/>
      <c r="F3" s="65"/>
    </row>
    <row r="4" spans="1:6" ht="30" customHeight="1">
      <c r="A4" s="22" t="s">
        <v>22</v>
      </c>
      <c r="B4" s="10" t="s">
        <v>23</v>
      </c>
      <c r="C4" s="10" t="s">
        <v>1</v>
      </c>
      <c r="D4" s="17" t="s">
        <v>2</v>
      </c>
      <c r="E4" s="28" t="s">
        <v>3</v>
      </c>
      <c r="F4" s="28" t="s">
        <v>4</v>
      </c>
    </row>
    <row r="5" spans="1:6" s="30" customFormat="1" ht="30" customHeight="1">
      <c r="A5" s="46" t="s">
        <v>132</v>
      </c>
      <c r="B5" s="47" t="s">
        <v>133</v>
      </c>
      <c r="C5" s="46" t="s">
        <v>30</v>
      </c>
      <c r="D5" s="48"/>
      <c r="E5" s="31"/>
      <c r="F5" s="21"/>
    </row>
    <row r="6" spans="1:6" s="30" customFormat="1" ht="30" customHeight="1">
      <c r="A6" s="46" t="s">
        <v>31</v>
      </c>
      <c r="B6" s="47" t="s">
        <v>134</v>
      </c>
      <c r="C6" s="46" t="s">
        <v>67</v>
      </c>
      <c r="D6" s="49">
        <v>5</v>
      </c>
      <c r="E6" s="31"/>
      <c r="F6" s="21">
        <f>ROUND(D6*E6,0)</f>
        <v>0</v>
      </c>
    </row>
    <row r="7" spans="1:6" ht="30" customHeight="1">
      <c r="A7" s="46" t="s">
        <v>41</v>
      </c>
      <c r="B7" s="47" t="s">
        <v>135</v>
      </c>
      <c r="C7" s="46" t="s">
        <v>67</v>
      </c>
      <c r="D7" s="49">
        <v>1</v>
      </c>
      <c r="E7" s="31"/>
      <c r="F7" s="21">
        <f>ROUND(D7*E7,0)</f>
        <v>0</v>
      </c>
    </row>
    <row r="8" spans="1:6" ht="34.5" customHeight="1">
      <c r="A8" s="61" t="s">
        <v>131</v>
      </c>
      <c r="B8" s="61"/>
      <c r="C8" s="61"/>
      <c r="D8" s="62">
        <f>ROUND(SUM(F5:F7),0)</f>
        <v>0</v>
      </c>
      <c r="E8" s="62"/>
      <c r="F8" s="34" t="s">
        <v>19</v>
      </c>
    </row>
  </sheetData>
  <sheetProtection password="8BC9" sheet="1"/>
  <protectedRanges>
    <protectedRange sqref="E6:E7" name="区域1"/>
  </protectedRanges>
  <mergeCells count="6">
    <mergeCell ref="A1:F1"/>
    <mergeCell ref="B2:D2"/>
    <mergeCell ref="E2:F2"/>
    <mergeCell ref="A3:F3"/>
    <mergeCell ref="A8:C8"/>
    <mergeCell ref="D8:E8"/>
  </mergeCells>
  <printOptions horizontalCentered="1"/>
  <pageMargins left="0.7480314960629921" right="0.7480314960629921" top="0.54" bottom="1" header="0.5118110236220472" footer="0.5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H8" sqref="H8"/>
    </sheetView>
  </sheetViews>
  <sheetFormatPr defaultColWidth="9.00390625" defaultRowHeight="14.25"/>
  <cols>
    <col min="1" max="1" width="8.00390625" style="1" customWidth="1"/>
    <col min="2" max="2" width="10.125" style="1" customWidth="1"/>
    <col min="3" max="3" width="43.50390625" style="1" customWidth="1"/>
    <col min="4" max="4" width="19.50390625" style="1" customWidth="1"/>
    <col min="5" max="16384" width="9.00390625" style="1" customWidth="1"/>
  </cols>
  <sheetData>
    <row r="1" spans="1:4" ht="33" customHeight="1">
      <c r="A1" s="73" t="s">
        <v>7</v>
      </c>
      <c r="B1" s="73"/>
      <c r="C1" s="73"/>
      <c r="D1" s="73"/>
    </row>
    <row r="2" spans="1:4" ht="39" customHeight="1">
      <c r="A2" s="77" t="str">
        <f>"工程名称："&amp;'第100章'!B2</f>
        <v>工程名称：密云区木邵路（K9+762～K14+862）大修工程</v>
      </c>
      <c r="B2" s="77"/>
      <c r="C2" s="77"/>
      <c r="D2" s="37" t="s">
        <v>5</v>
      </c>
    </row>
    <row r="3" spans="1:4" ht="39" customHeight="1">
      <c r="A3" s="24" t="s">
        <v>8</v>
      </c>
      <c r="B3" s="24" t="s">
        <v>9</v>
      </c>
      <c r="C3" s="24" t="s">
        <v>10</v>
      </c>
      <c r="D3" s="25" t="s">
        <v>20</v>
      </c>
    </row>
    <row r="4" spans="1:4" s="7" customFormat="1" ht="33" customHeight="1">
      <c r="A4" s="26">
        <v>1</v>
      </c>
      <c r="B4" s="26">
        <v>100</v>
      </c>
      <c r="C4" s="26" t="s">
        <v>11</v>
      </c>
      <c r="D4" s="38">
        <f>'第100章'!D10</f>
        <v>0</v>
      </c>
    </row>
    <row r="5" spans="1:4" s="7" customFormat="1" ht="33" customHeight="1">
      <c r="A5" s="26">
        <v>2</v>
      </c>
      <c r="B5" s="26">
        <v>200</v>
      </c>
      <c r="C5" s="26" t="s">
        <v>12</v>
      </c>
      <c r="D5" s="38">
        <f>'第200章'!D24</f>
        <v>0</v>
      </c>
    </row>
    <row r="6" spans="1:4" s="7" customFormat="1" ht="33" customHeight="1">
      <c r="A6" s="26">
        <v>3</v>
      </c>
      <c r="B6" s="26">
        <v>300</v>
      </c>
      <c r="C6" s="26" t="s">
        <v>13</v>
      </c>
      <c r="D6" s="38">
        <f>'第300章 '!D34</f>
        <v>0</v>
      </c>
    </row>
    <row r="7" spans="1:4" s="7" customFormat="1" ht="33" customHeight="1">
      <c r="A7" s="26">
        <v>4</v>
      </c>
      <c r="B7" s="26">
        <v>400</v>
      </c>
      <c r="C7" s="26" t="s">
        <v>14</v>
      </c>
      <c r="D7" s="38">
        <f>'第400章'!D8</f>
        <v>0</v>
      </c>
    </row>
    <row r="8" spans="1:4" s="7" customFormat="1" ht="33" customHeight="1">
      <c r="A8" s="26">
        <v>5</v>
      </c>
      <c r="B8" s="26">
        <v>500</v>
      </c>
      <c r="C8" s="26" t="s">
        <v>15</v>
      </c>
      <c r="D8" s="38"/>
    </row>
    <row r="9" spans="1:4" s="7" customFormat="1" ht="33" customHeight="1">
      <c r="A9" s="26">
        <v>6</v>
      </c>
      <c r="B9" s="26">
        <v>600</v>
      </c>
      <c r="C9" s="26" t="s">
        <v>16</v>
      </c>
      <c r="D9" s="38"/>
    </row>
    <row r="10" spans="1:4" s="7" customFormat="1" ht="33" customHeight="1">
      <c r="A10" s="26">
        <v>7</v>
      </c>
      <c r="B10" s="26">
        <v>700</v>
      </c>
      <c r="C10" s="26" t="s">
        <v>17</v>
      </c>
      <c r="D10" s="38"/>
    </row>
    <row r="11" spans="1:4" s="7" customFormat="1" ht="33" customHeight="1">
      <c r="A11" s="26">
        <v>8</v>
      </c>
      <c r="B11" s="72" t="s">
        <v>51</v>
      </c>
      <c r="C11" s="72"/>
      <c r="D11" s="35">
        <f>SUM(D4:D10)</f>
        <v>0</v>
      </c>
    </row>
    <row r="12" spans="1:4" s="7" customFormat="1" ht="33" customHeight="1">
      <c r="A12" s="26">
        <v>9</v>
      </c>
      <c r="B12" s="72" t="s">
        <v>52</v>
      </c>
      <c r="C12" s="72"/>
      <c r="D12" s="35"/>
    </row>
    <row r="13" spans="1:4" s="7" customFormat="1" ht="33" customHeight="1">
      <c r="A13" s="26">
        <v>10</v>
      </c>
      <c r="B13" s="72" t="s">
        <v>53</v>
      </c>
      <c r="C13" s="72"/>
      <c r="D13" s="35">
        <f>ROUND((9064311*0.015),0)</f>
        <v>135965</v>
      </c>
    </row>
    <row r="14" spans="1:4" s="7" customFormat="1" ht="33" customHeight="1">
      <c r="A14" s="26">
        <v>11</v>
      </c>
      <c r="B14" s="74" t="s">
        <v>54</v>
      </c>
      <c r="C14" s="75"/>
      <c r="D14" s="35">
        <f>ROUND(D11-D12-D13,0)</f>
        <v>-135965</v>
      </c>
    </row>
    <row r="15" spans="1:4" s="7" customFormat="1" ht="33" customHeight="1">
      <c r="A15" s="26">
        <v>12</v>
      </c>
      <c r="B15" s="76" t="s">
        <v>70</v>
      </c>
      <c r="C15" s="76"/>
      <c r="D15" s="35">
        <f>ROUND(D14*5%,0)</f>
        <v>-6798</v>
      </c>
    </row>
    <row r="16" spans="1:4" s="7" customFormat="1" ht="33" customHeight="1">
      <c r="A16" s="26">
        <v>13</v>
      </c>
      <c r="B16" s="72" t="s">
        <v>55</v>
      </c>
      <c r="C16" s="72"/>
      <c r="D16" s="35">
        <f>D11+D15</f>
        <v>-6798</v>
      </c>
    </row>
    <row r="17" spans="1:4" ht="30" customHeight="1">
      <c r="A17" s="70"/>
      <c r="B17" s="71"/>
      <c r="C17" s="71"/>
      <c r="D17" s="71"/>
    </row>
  </sheetData>
  <sheetProtection password="8BC9" sheet="1"/>
  <mergeCells count="9">
    <mergeCell ref="A17:D17"/>
    <mergeCell ref="B13:C13"/>
    <mergeCell ref="A1:D1"/>
    <mergeCell ref="B11:C11"/>
    <mergeCell ref="B12:C12"/>
    <mergeCell ref="B16:C16"/>
    <mergeCell ref="B14:C14"/>
    <mergeCell ref="B15:C15"/>
    <mergeCell ref="A2:C2"/>
  </mergeCells>
  <printOptions horizontalCentered="1"/>
  <pageMargins left="0.7" right="0.7" top="0.75" bottom="1.9583333333333333" header="0.3" footer="1.7083333333333333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张文成</cp:lastModifiedBy>
  <cp:lastPrinted>2017-02-21T03:12:42Z</cp:lastPrinted>
  <dcterms:created xsi:type="dcterms:W3CDTF">2008-04-07T07:00:19Z</dcterms:created>
  <dcterms:modified xsi:type="dcterms:W3CDTF">2017-02-21T08:11:20Z</dcterms:modified>
  <cp:category/>
  <cp:version/>
  <cp:contentType/>
  <cp:contentStatus/>
</cp:coreProperties>
</file>