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3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Area" localSheetId="1">'第200章'!$A$1:$F$41</definedName>
    <definedName name="_xlnm.Print_Area" localSheetId="2">'第300章 '!$A$1:$F$20</definedName>
    <definedName name="_xlnm.Print_Area" localSheetId="3">'第400章'!$A$1:$F$67</definedName>
    <definedName name="_xlnm.Print_Area" localSheetId="4">'汇总表'!$A$1:$D$16</definedName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<sst xmlns="http://schemas.openxmlformats.org/spreadsheetml/2006/main" count="408" uniqueCount="214">
  <si>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</si>
  <si>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</si>
  <si>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</si>
  <si>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</si>
  <si>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</si>
  <si>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</si>
  <si>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</si>
  <si>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</si>
  <si>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</si>
  <si>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</si>
  <si>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</si>
  <si>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</si>
  <si>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</si>
  <si>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</si>
  <si>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</si>
  <si>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</si>
  <si>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</si>
  <si>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</si>
  <si>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</si>
  <si>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</si>
  <si>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</si>
  <si>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</si>
  <si>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</si>
  <si>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</si>
  <si>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-a</t>
  </si>
  <si>
    <t>-b</t>
  </si>
  <si>
    <t>清单  第200章 合计   人民币</t>
  </si>
  <si>
    <t>清单     第300章  路面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</si>
  <si>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</si>
  <si>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</si>
  <si>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</si>
  <si>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</si>
  <si>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</si>
  <si>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</si>
  <si>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</si>
  <si>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</si>
  <si>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</si>
  <si>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</si>
  <si>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</si>
  <si>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</si>
  <si>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</si>
  <si>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</si>
  <si>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</si>
  <si>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/>
  </si>
  <si>
    <t>桥梁、涵洞</t>
  </si>
  <si>
    <t>工程管理</t>
  </si>
  <si>
    <t>临时工程与设施</t>
  </si>
  <si>
    <t>场地清理</t>
  </si>
  <si>
    <t>202-3</t>
  </si>
  <si>
    <t>拆除结构物</t>
  </si>
  <si>
    <t>m</t>
  </si>
  <si>
    <t>-c</t>
  </si>
  <si>
    <t>m2</t>
  </si>
  <si>
    <t>-d</t>
  </si>
  <si>
    <t>-g</t>
  </si>
  <si>
    <t>石灰粉煤灰稳定土底基层、基层</t>
  </si>
  <si>
    <t>透层和黏层</t>
  </si>
  <si>
    <t>308-1</t>
  </si>
  <si>
    <t>热拌沥青混合料面层</t>
  </si>
  <si>
    <t>309-2</t>
  </si>
  <si>
    <t>中粒式沥青混凝土</t>
  </si>
  <si>
    <t>ZAC-16C   5cm</t>
  </si>
  <si>
    <t>沥青表面处治与封层</t>
  </si>
  <si>
    <t>310-2</t>
  </si>
  <si>
    <t>封层</t>
  </si>
  <si>
    <t>下封层</t>
  </si>
  <si>
    <t>路肩培土、中央分隔带回填土、土路肩加固及路缘石</t>
  </si>
  <si>
    <t>313-5</t>
  </si>
  <si>
    <t>混凝土预制块路缘石</t>
  </si>
  <si>
    <t>m3</t>
  </si>
  <si>
    <t>203-1</t>
  </si>
  <si>
    <t>路基挖方</t>
  </si>
  <si>
    <t>填方路基</t>
  </si>
  <si>
    <t>坡面排水</t>
  </si>
  <si>
    <t>207-1</t>
  </si>
  <si>
    <t>边沟</t>
  </si>
  <si>
    <t>207-9</t>
  </si>
  <si>
    <t>预制混凝土坡面排水结构物</t>
  </si>
  <si>
    <t>挡土墙</t>
  </si>
  <si>
    <t>套</t>
  </si>
  <si>
    <t>清单     第400章  桥梁、涵洞</t>
  </si>
  <si>
    <r>
      <t>清单  第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00章 合计   人民币</t>
    </r>
  </si>
  <si>
    <t>圆管涵及倒虹吸管涵</t>
  </si>
  <si>
    <t>419-1</t>
  </si>
  <si>
    <t>单孔钢筋混凝土圆管涵</t>
  </si>
  <si>
    <t>-e</t>
  </si>
  <si>
    <t>清单合计减去材料、工程设备、专业工程暂估价、安全生产费合计(8-9-10=11)（评标价）</t>
  </si>
  <si>
    <t>密云区古北口火车站路道路工程</t>
  </si>
  <si>
    <t>202-1</t>
  </si>
  <si>
    <t>清理与掘除</t>
  </si>
  <si>
    <t>挖土方</t>
  </si>
  <si>
    <t>挖石方</t>
  </si>
  <si>
    <t>挖台阶(陡坡路堤处理)</t>
  </si>
  <si>
    <t>204-1</t>
  </si>
  <si>
    <t>路基填筑（包括填前压实）</t>
  </si>
  <si>
    <t>利用土方</t>
  </si>
  <si>
    <t>利用石方</t>
  </si>
  <si>
    <t>借土填方</t>
  </si>
  <si>
    <t>-h</t>
  </si>
  <si>
    <t>浅碟形边沟  C20</t>
  </si>
  <si>
    <t>207-3</t>
  </si>
  <si>
    <t>截水沟</t>
  </si>
  <si>
    <t>截水沟  C20</t>
  </si>
  <si>
    <t>-f</t>
  </si>
  <si>
    <t>护坡、护面墙</t>
  </si>
  <si>
    <t>208-3</t>
  </si>
  <si>
    <t>浆砌片石护坡</t>
  </si>
  <si>
    <t>M7.5浆砌片石护坡</t>
  </si>
  <si>
    <t>M7.5浆砌片石拱形骨架护坡</t>
  </si>
  <si>
    <t>209-5</t>
  </si>
  <si>
    <t>混凝土挡土墙</t>
  </si>
  <si>
    <t>C20片石混凝土路肩墙</t>
  </si>
  <si>
    <t>C20片石混凝土衡重式路肩墙</t>
  </si>
  <si>
    <t>二灰稳定碎石基层   16cm</t>
  </si>
  <si>
    <t>二灰稳定碎石底基层   16cm</t>
  </si>
  <si>
    <t>改性乳化沥青透层</t>
  </si>
  <si>
    <t>C30路缘石  10*25*49.5cm</t>
  </si>
  <si>
    <t>钢筋</t>
  </si>
  <si>
    <t>403-1</t>
  </si>
  <si>
    <t>基础钢筋（含灌注桩、承台、桩系梁、沉桩、沉井等）</t>
  </si>
  <si>
    <t>带肋钢筋（HRB335、HRB400）</t>
  </si>
  <si>
    <t>kg</t>
  </si>
  <si>
    <t>403-2</t>
  </si>
  <si>
    <t>下部结构钢筋</t>
  </si>
  <si>
    <t>光圆钢筋（HPB235、HPB300）</t>
  </si>
  <si>
    <t>403-3</t>
  </si>
  <si>
    <t>上部结构钢筋</t>
  </si>
  <si>
    <t>403-4</t>
  </si>
  <si>
    <t>附属结构钢筋</t>
  </si>
  <si>
    <t>基坑开挖及回填</t>
  </si>
  <si>
    <t>404-1</t>
  </si>
  <si>
    <t>干处挖土方</t>
  </si>
  <si>
    <t>404-3</t>
  </si>
  <si>
    <t>干处挖石方</t>
  </si>
  <si>
    <t>钻孔灌注桩</t>
  </si>
  <si>
    <t>405-1</t>
  </si>
  <si>
    <t>陆上钻孔灌注桩   φ1.0m</t>
  </si>
  <si>
    <t>陆上钻孔灌注桩   φ1.5m</t>
  </si>
  <si>
    <t>结构混凝土工程</t>
  </si>
  <si>
    <t>410-1</t>
  </si>
  <si>
    <t>混凝土基础（包括支撑梁、桩基承台、桩系梁，但不包括桩基）</t>
  </si>
  <si>
    <t>扩大基础  C25片石混凝土</t>
  </si>
  <si>
    <t>410-2</t>
  </si>
  <si>
    <t>混凝土下部结构</t>
  </si>
  <si>
    <t>410-3</t>
  </si>
  <si>
    <t>现浇混凝土上部结构</t>
  </si>
  <si>
    <t>现浇连续箱梁  C50混凝土</t>
  </si>
  <si>
    <t>410-6</t>
  </si>
  <si>
    <t>现浇混凝土附属结构</t>
  </si>
  <si>
    <t>支座垫石  C50混凝土</t>
  </si>
  <si>
    <t>搭板  C30混凝土</t>
  </si>
  <si>
    <t>410-7</t>
  </si>
  <si>
    <t>预制混凝土附属结构</t>
  </si>
  <si>
    <t>护栏  C30混凝土</t>
  </si>
  <si>
    <t>桥面铺装</t>
  </si>
  <si>
    <t>415-3</t>
  </si>
  <si>
    <t>防水层</t>
  </si>
  <si>
    <t>415-4</t>
  </si>
  <si>
    <t>桥面排水</t>
  </si>
  <si>
    <t>竖、横向集中排水管</t>
  </si>
  <si>
    <t>-a-3</t>
  </si>
  <si>
    <t>桥梁支座</t>
  </si>
  <si>
    <t>416-2</t>
  </si>
  <si>
    <t>盆式支座</t>
  </si>
  <si>
    <t xml:space="preserve">盆式橡胶支座 GPZ(2009)3.0DX </t>
  </si>
  <si>
    <t>桥梁接缝和伸缩装置</t>
  </si>
  <si>
    <t>417-2</t>
  </si>
  <si>
    <t>模数式伸缩装置</t>
  </si>
  <si>
    <t>CD-60伸缩缝</t>
  </si>
  <si>
    <t>圆管涵  φ300mm</t>
  </si>
  <si>
    <t>盖板涵、箱涵</t>
  </si>
  <si>
    <t>420-2</t>
  </si>
  <si>
    <t>钢筋混凝土箱涵</t>
  </si>
  <si>
    <t>箱涵  6m*3m</t>
  </si>
  <si>
    <t>箱涵  4m*2.5m</t>
  </si>
  <si>
    <t>箱涵  2.5m*2m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</si>
  <si>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</si>
  <si>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t>挖方路基</t>
  </si>
  <si>
    <t>挖杂填土</t>
  </si>
  <si>
    <t>-j</t>
  </si>
  <si>
    <t>-k</t>
  </si>
  <si>
    <t>清理现场</t>
  </si>
  <si>
    <t>305-3</t>
  </si>
  <si>
    <t>石灰粉煤灰稳定土基层</t>
  </si>
  <si>
    <t>桥台  C25混凝土</t>
  </si>
  <si>
    <t>桥墩  C30混凝土</t>
  </si>
  <si>
    <t>耳背墙  C30混凝土</t>
  </si>
  <si>
    <t>墩系梁   C35混凝土</t>
  </si>
  <si>
    <t>砌石工程</t>
  </si>
  <si>
    <t>413-1</t>
  </si>
  <si>
    <t>浆砌片石</t>
  </si>
  <si>
    <t>浆砌片石锥护坡</t>
  </si>
  <si>
    <t>415-1</t>
  </si>
  <si>
    <t>沥青混凝土桥面铺装</t>
  </si>
  <si>
    <t>415-2</t>
  </si>
  <si>
    <t>水泥混凝土桥面铺装</t>
  </si>
  <si>
    <t>水泥砂浆调平层  5-7cm</t>
  </si>
  <si>
    <t>橡胶沥青防水层</t>
  </si>
  <si>
    <t>PVC管</t>
  </si>
  <si>
    <t xml:space="preserve">盆式橡胶支座 GPZ(2009)1.0DX </t>
  </si>
  <si>
    <t xml:space="preserve">盆式橡胶支座 GPZ(2009)1.0SX </t>
  </si>
  <si>
    <t>利用土方(杂填土)</t>
  </si>
  <si>
    <t>借土土方(杂填土)</t>
  </si>
  <si>
    <t>彩色乳化沥青  2cm</t>
  </si>
  <si>
    <r>
      <t>已包含在清单合计中的安全生产费
（投标控制价上限的1.5%</t>
    </r>
    <r>
      <rPr>
        <sz val="12"/>
        <rFont val="宋体"/>
        <family val="0"/>
      </rPr>
      <t>）</t>
    </r>
  </si>
  <si>
    <t>临时道路修建、养护与拆除（包括原道路的养护费、设施保护、交通导改及水利部门等配合协调费 ）</t>
  </si>
  <si>
    <t>202-2</t>
  </si>
  <si>
    <t>挖除旧路面</t>
  </si>
  <si>
    <t>挖除旧路路面</t>
  </si>
  <si>
    <t>项</t>
  </si>
  <si>
    <t>拦水埂   C15</t>
  </si>
  <si>
    <t>台帽侧墙  C30混凝土</t>
  </si>
  <si>
    <t>结构物台背回填砂砾</t>
  </si>
  <si>
    <t xml:space="preserve">盖板边沟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</si>
</sst>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  <numFmt numFmtId="193" formatCode="#0.0"/>
    <numFmt numFmtId="194" formatCode="#0.0000"/>
    <numFmt numFmtId="195" formatCode="#0.00000"/>
  </numFmts>
  <fonts count="36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4" fontId="7" fillId="4" borderId="10" xfId="52" applyNumberFormat="1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49" fontId="7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left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184" fontId="32" fillId="0" borderId="12" xfId="0" applyNumberFormat="1" applyFont="1" applyFill="1" applyBorder="1" applyAlignment="1" applyProtection="1">
      <alignment horizontal="center" vertical="center" wrapText="1"/>
      <protection/>
    </xf>
    <xf numFmtId="18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18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184" fontId="32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4" fontId="3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28" fillId="18" borderId="10" xfId="0" applyNumberFormat="1" applyFont="1" applyFill="1" applyBorder="1" applyAlignment="1" applyProtection="1">
      <alignment horizontal="center" vertical="center" wrapText="1"/>
      <protection/>
    </xf>
    <xf numFmtId="183" fontId="32" fillId="18" borderId="10" xfId="0" applyNumberFormat="1" applyFont="1" applyFill="1" applyBorder="1" applyAlignment="1" applyProtection="1">
      <alignment horizontal="right" vertical="center" wrapText="1"/>
      <protection/>
    </xf>
    <xf numFmtId="184" fontId="7" fillId="4" borderId="10" xfId="53" applyNumberFormat="1" applyFont="1" applyFill="1" applyBorder="1" applyAlignment="1" applyProtection="1">
      <alignment horizontal="right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28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185" fontId="32" fillId="18" borderId="10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33" fillId="18" borderId="10" xfId="0" applyNumberFormat="1" applyFont="1" applyFill="1" applyBorder="1" applyAlignment="1" applyProtection="1">
      <alignment horizontal="left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32" fillId="18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 applyProtection="1">
      <alignment horizontal="center" vertical="center" shrinkToFit="1"/>
      <protection/>
    </xf>
    <xf numFmtId="176" fontId="32" fillId="0" borderId="10" xfId="0" applyNumberFormat="1" applyFont="1" applyFill="1" applyBorder="1" applyAlignment="1" applyProtection="1">
      <alignment horizontal="center" vertical="center" shrinkToFit="1"/>
      <protection/>
    </xf>
    <xf numFmtId="176" fontId="7" fillId="4" borderId="10" xfId="53" applyNumberFormat="1" applyFont="1" applyFill="1" applyBorder="1" applyAlignment="1" applyProtection="1">
      <alignment horizontal="center" vertical="center" shrinkToFit="1"/>
      <protection/>
    </xf>
    <xf numFmtId="177" fontId="5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9.50390625" style="1" customWidth="1"/>
    <col min="2" max="2" width="28.625" style="1" customWidth="1"/>
    <col min="3" max="3" width="9.00390625" style="1" customWidth="1"/>
    <col min="4" max="4" width="11.25390625" style="1" customWidth="1"/>
    <col min="5" max="5" width="11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77" t="s">
        <v>0</v>
      </c>
      <c r="B1" s="77"/>
      <c r="C1" s="77"/>
      <c r="D1" s="77"/>
      <c r="E1" s="77"/>
      <c r="F1" s="77"/>
    </row>
    <row r="2" spans="1:6" ht="34.5" customHeight="1">
      <c r="A2" s="1" t="s">
        <v>1</v>
      </c>
      <c r="B2" s="78" t="s">
        <v>87</v>
      </c>
      <c r="C2" s="79"/>
      <c r="D2" s="79"/>
      <c r="E2" s="82" t="s">
        <v>2</v>
      </c>
      <c r="F2" s="82"/>
    </row>
    <row r="3" spans="1:6" s="15" customFormat="1" ht="34.5" customHeight="1">
      <c r="A3" s="80" t="s">
        <v>3</v>
      </c>
      <c r="B3" s="80"/>
      <c r="C3" s="80"/>
      <c r="D3" s="80"/>
      <c r="E3" s="80"/>
      <c r="F3" s="80"/>
    </row>
    <row r="4" spans="1:6" ht="34.5" customHeight="1">
      <c r="A4" s="8" t="s">
        <v>4</v>
      </c>
      <c r="B4" s="39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ht="30.75" customHeight="1">
      <c r="A5" s="52">
        <v>102</v>
      </c>
      <c r="B5" s="53" t="s">
        <v>45</v>
      </c>
      <c r="C5" s="52" t="s">
        <v>43</v>
      </c>
      <c r="D5" s="17" t="s">
        <v>43</v>
      </c>
      <c r="E5" s="37"/>
      <c r="F5" s="35"/>
    </row>
    <row r="6" spans="1:6" ht="30.75" customHeight="1">
      <c r="A6" s="52" t="s">
        <v>10</v>
      </c>
      <c r="B6" s="53" t="s">
        <v>11</v>
      </c>
      <c r="C6" s="52" t="s">
        <v>12</v>
      </c>
      <c r="D6" s="17">
        <v>1</v>
      </c>
      <c r="E6" s="99"/>
      <c r="F6" s="35">
        <f>ROUND(D6*E6,0)</f>
        <v>0</v>
      </c>
    </row>
    <row r="7" spans="1:6" ht="30.75" customHeight="1">
      <c r="A7" s="54" t="s">
        <v>13</v>
      </c>
      <c r="B7" s="55" t="s">
        <v>14</v>
      </c>
      <c r="C7" s="52" t="s">
        <v>12</v>
      </c>
      <c r="D7" s="17">
        <v>1</v>
      </c>
      <c r="E7" s="99"/>
      <c r="F7" s="35">
        <f>ROUND(D7*E7,0)</f>
        <v>0</v>
      </c>
    </row>
    <row r="8" spans="1:6" ht="30.75" customHeight="1">
      <c r="A8" s="54" t="s">
        <v>15</v>
      </c>
      <c r="B8" s="55" t="s">
        <v>16</v>
      </c>
      <c r="C8" s="52" t="s">
        <v>12</v>
      </c>
      <c r="D8" s="17">
        <v>1</v>
      </c>
      <c r="E8" s="99"/>
      <c r="F8" s="35">
        <f>ROUND(D8*E8,0)</f>
        <v>0</v>
      </c>
    </row>
    <row r="9" spans="1:6" ht="30.75" customHeight="1">
      <c r="A9" s="54">
        <v>103</v>
      </c>
      <c r="B9" s="55" t="s">
        <v>46</v>
      </c>
      <c r="C9" s="52" t="s">
        <v>43</v>
      </c>
      <c r="D9" s="17"/>
      <c r="E9" s="99"/>
      <c r="F9" s="35"/>
    </row>
    <row r="10" spans="1:6" ht="56.25" customHeight="1">
      <c r="A10" s="54" t="s">
        <v>17</v>
      </c>
      <c r="B10" s="74" t="s">
        <v>205</v>
      </c>
      <c r="C10" s="52" t="s">
        <v>12</v>
      </c>
      <c r="D10" s="17">
        <v>1</v>
      </c>
      <c r="E10" s="99"/>
      <c r="F10" s="35">
        <f>ROUND(D10*E10,0)</f>
        <v>0</v>
      </c>
    </row>
    <row r="11" spans="1:6" ht="30.75" customHeight="1">
      <c r="A11" s="52">
        <v>104</v>
      </c>
      <c r="B11" s="56" t="s">
        <v>19</v>
      </c>
      <c r="C11" s="52" t="s">
        <v>43</v>
      </c>
      <c r="D11" s="17"/>
      <c r="E11" s="99"/>
      <c r="F11" s="35"/>
    </row>
    <row r="12" spans="1:6" ht="30.75" customHeight="1">
      <c r="A12" s="52" t="s">
        <v>18</v>
      </c>
      <c r="B12" s="53" t="s">
        <v>19</v>
      </c>
      <c r="C12" s="52" t="s">
        <v>12</v>
      </c>
      <c r="D12" s="17">
        <v>1</v>
      </c>
      <c r="E12" s="99"/>
      <c r="F12" s="35">
        <f>ROUND(D12*E12,0)</f>
        <v>0</v>
      </c>
    </row>
    <row r="13" spans="1:14" s="59" customFormat="1" ht="36.75" customHeight="1">
      <c r="A13" s="81" t="s">
        <v>20</v>
      </c>
      <c r="B13" s="81"/>
      <c r="C13" s="81"/>
      <c r="D13" s="85">
        <f>ROUND(SUM(F6:F12),0)</f>
        <v>0</v>
      </c>
      <c r="E13" s="85"/>
      <c r="F13" s="57" t="s">
        <v>21</v>
      </c>
      <c r="G13" s="58"/>
      <c r="H13" s="58"/>
      <c r="I13" s="58"/>
      <c r="J13" s="58"/>
      <c r="K13" s="58"/>
      <c r="L13" s="58"/>
      <c r="M13" s="58"/>
      <c r="N13" s="58"/>
    </row>
    <row r="14" ht="32.25" customHeight="1"/>
    <row r="15" ht="25.5" customHeight="1">
      <c r="A15" s="16"/>
    </row>
  </sheetData>
  <sheetProtection password="DEC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/>
  <pageMargins left="0.7086614173228347" right="0.7086614173228347" top="0.82" bottom="1.3385826771653544" header="0.31496062992125984" footer="2.91"/>
  <pageSetup fitToHeight="0" horizontalDpi="600" verticalDpi="600" orientation="portrait" paperSize="9" r:id="rId1"/>
  <headerFooter>
    <oddFooter xml:space="preserve">&amp;L&amp;"宋体,加粗"投标书签署人签字：&amp;"宋体,常规"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G6" sqref="G6"/>
    </sheetView>
  </sheetViews>
  <sheetFormatPr defaultColWidth="9.00390625" defaultRowHeight="14.25"/>
  <cols>
    <col min="1" max="1" width="9.125" style="1" customWidth="1"/>
    <col min="2" max="2" width="27.625" style="10" customWidth="1"/>
    <col min="3" max="3" width="8.625" style="1" customWidth="1"/>
    <col min="4" max="4" width="10.875" style="11" customWidth="1"/>
    <col min="5" max="6" width="11.25390625" style="7" customWidth="1"/>
    <col min="7" max="7" width="12.25390625" style="1" customWidth="1"/>
    <col min="8" max="16384" width="9.00390625" style="1" customWidth="1"/>
  </cols>
  <sheetData>
    <row r="1" spans="1:6" ht="39.75" customHeight="1">
      <c r="A1" s="77" t="s">
        <v>0</v>
      </c>
      <c r="B1" s="77"/>
      <c r="C1" s="77"/>
      <c r="D1" s="77"/>
      <c r="E1" s="77"/>
      <c r="F1" s="77"/>
    </row>
    <row r="2" spans="1:6" ht="34.5" customHeight="1">
      <c r="A2" s="12" t="s">
        <v>1</v>
      </c>
      <c r="B2" s="83" t="str">
        <f>'第100章'!B2</f>
        <v>密云区古北口火车站路道路工程</v>
      </c>
      <c r="C2" s="83"/>
      <c r="D2" s="83"/>
      <c r="E2" s="84" t="s">
        <v>22</v>
      </c>
      <c r="F2" s="84"/>
    </row>
    <row r="3" spans="1:6" ht="34.5" customHeight="1">
      <c r="A3" s="80" t="s">
        <v>23</v>
      </c>
      <c r="B3" s="80"/>
      <c r="C3" s="80"/>
      <c r="D3" s="80"/>
      <c r="E3" s="80"/>
      <c r="F3" s="80"/>
    </row>
    <row r="4" spans="1:6" ht="35.25" customHeight="1">
      <c r="A4" s="8" t="s">
        <v>4</v>
      </c>
      <c r="B4" s="13" t="s">
        <v>5</v>
      </c>
      <c r="C4" s="8" t="s">
        <v>6</v>
      </c>
      <c r="D4" s="14" t="s">
        <v>7</v>
      </c>
      <c r="E4" s="9" t="s">
        <v>8</v>
      </c>
      <c r="F4" s="9" t="s">
        <v>9</v>
      </c>
    </row>
    <row r="5" spans="1:7" ht="28.5" customHeight="1">
      <c r="A5" s="41">
        <v>202</v>
      </c>
      <c r="B5" s="48" t="s">
        <v>47</v>
      </c>
      <c r="C5" s="31" t="s">
        <v>43</v>
      </c>
      <c r="D5" s="28"/>
      <c r="E5" s="100"/>
      <c r="F5" s="35"/>
      <c r="G5" s="36"/>
    </row>
    <row r="6" spans="1:7" ht="28.5" customHeight="1">
      <c r="A6" s="31" t="s">
        <v>88</v>
      </c>
      <c r="B6" s="48" t="s">
        <v>89</v>
      </c>
      <c r="C6" s="44" t="s">
        <v>43</v>
      </c>
      <c r="D6" s="60"/>
      <c r="E6" s="100"/>
      <c r="F6" s="35"/>
      <c r="G6" s="36"/>
    </row>
    <row r="7" spans="1:7" ht="28.5" customHeight="1">
      <c r="A7" s="31" t="s">
        <v>24</v>
      </c>
      <c r="B7" s="49" t="s">
        <v>181</v>
      </c>
      <c r="C7" s="44" t="s">
        <v>52</v>
      </c>
      <c r="D7" s="30">
        <v>4635.5</v>
      </c>
      <c r="E7" s="100"/>
      <c r="F7" s="35">
        <f>ROUND(D7*E7,0)</f>
        <v>0</v>
      </c>
      <c r="G7" s="36"/>
    </row>
    <row r="8" spans="1:7" ht="28.5" customHeight="1">
      <c r="A8" s="31" t="s">
        <v>206</v>
      </c>
      <c r="B8" s="49" t="s">
        <v>207</v>
      </c>
      <c r="C8" s="73" t="s">
        <v>43</v>
      </c>
      <c r="D8" s="30"/>
      <c r="E8" s="100"/>
      <c r="F8" s="35"/>
      <c r="G8" s="36"/>
    </row>
    <row r="9" spans="1:7" ht="28.5" customHeight="1">
      <c r="A9" s="31" t="s">
        <v>24</v>
      </c>
      <c r="B9" s="49" t="s">
        <v>208</v>
      </c>
      <c r="C9" s="73" t="s">
        <v>69</v>
      </c>
      <c r="D9" s="30">
        <v>1044</v>
      </c>
      <c r="E9" s="100"/>
      <c r="F9" s="35">
        <f>ROUND(D9*E9,0)</f>
        <v>0</v>
      </c>
      <c r="G9" s="36"/>
    </row>
    <row r="10" spans="1:7" ht="28.5" customHeight="1">
      <c r="A10" s="44" t="s">
        <v>48</v>
      </c>
      <c r="B10" s="42" t="s">
        <v>49</v>
      </c>
      <c r="C10" s="73" t="s">
        <v>209</v>
      </c>
      <c r="D10" s="69">
        <v>1</v>
      </c>
      <c r="E10" s="100"/>
      <c r="F10" s="35">
        <f>ROUND(D10*E10,0)</f>
        <v>0</v>
      </c>
      <c r="G10" s="36"/>
    </row>
    <row r="11" spans="1:7" ht="28.5" customHeight="1">
      <c r="A11" s="41">
        <v>203</v>
      </c>
      <c r="B11" s="42" t="s">
        <v>177</v>
      </c>
      <c r="C11" s="43" t="s">
        <v>43</v>
      </c>
      <c r="D11" s="30"/>
      <c r="E11" s="100"/>
      <c r="F11" s="35"/>
      <c r="G11" s="36"/>
    </row>
    <row r="12" spans="1:7" ht="28.5" customHeight="1">
      <c r="A12" s="43" t="s">
        <v>70</v>
      </c>
      <c r="B12" s="42" t="s">
        <v>71</v>
      </c>
      <c r="C12" s="43" t="s">
        <v>43</v>
      </c>
      <c r="D12" s="69"/>
      <c r="E12" s="100"/>
      <c r="F12" s="35"/>
      <c r="G12" s="51"/>
    </row>
    <row r="13" spans="1:6" ht="28.5" customHeight="1">
      <c r="A13" s="43" t="s">
        <v>24</v>
      </c>
      <c r="B13" s="45" t="s">
        <v>90</v>
      </c>
      <c r="C13" s="43" t="s">
        <v>69</v>
      </c>
      <c r="D13" s="46">
        <v>17851</v>
      </c>
      <c r="E13" s="100"/>
      <c r="F13" s="35">
        <f>ROUND(D13*E13,0)</f>
        <v>0</v>
      </c>
    </row>
    <row r="14" spans="1:6" ht="28.5" customHeight="1">
      <c r="A14" s="43" t="s">
        <v>25</v>
      </c>
      <c r="B14" s="47" t="s">
        <v>91</v>
      </c>
      <c r="C14" s="44" t="s">
        <v>69</v>
      </c>
      <c r="D14" s="46">
        <v>601</v>
      </c>
      <c r="E14" s="100"/>
      <c r="F14" s="35">
        <f>ROUND(D14*E14,0)</f>
        <v>0</v>
      </c>
    </row>
    <row r="15" spans="1:6" ht="28.5" customHeight="1">
      <c r="A15" s="43" t="s">
        <v>54</v>
      </c>
      <c r="B15" s="47" t="s">
        <v>92</v>
      </c>
      <c r="C15" s="44" t="s">
        <v>50</v>
      </c>
      <c r="D15" s="46">
        <v>325</v>
      </c>
      <c r="E15" s="100"/>
      <c r="F15" s="35">
        <f>ROUND(D15*E15,0)</f>
        <v>0</v>
      </c>
    </row>
    <row r="16" spans="1:6" ht="28.5" customHeight="1">
      <c r="A16" s="43" t="s">
        <v>98</v>
      </c>
      <c r="B16" s="47" t="s">
        <v>178</v>
      </c>
      <c r="C16" s="44" t="s">
        <v>69</v>
      </c>
      <c r="D16" s="46">
        <v>9651</v>
      </c>
      <c r="E16" s="100"/>
      <c r="F16" s="35">
        <f>ROUND(D16*E16,0)</f>
        <v>0</v>
      </c>
    </row>
    <row r="17" spans="1:6" ht="28.5" customHeight="1">
      <c r="A17" s="43">
        <v>204</v>
      </c>
      <c r="B17" s="47" t="s">
        <v>72</v>
      </c>
      <c r="C17" s="44" t="s">
        <v>43</v>
      </c>
      <c r="D17" s="46"/>
      <c r="E17" s="100"/>
      <c r="F17" s="35"/>
    </row>
    <row r="18" spans="1:6" ht="28.5" customHeight="1">
      <c r="A18" s="43" t="s">
        <v>93</v>
      </c>
      <c r="B18" s="47" t="s">
        <v>94</v>
      </c>
      <c r="C18" s="44" t="s">
        <v>43</v>
      </c>
      <c r="D18" s="46"/>
      <c r="E18" s="100"/>
      <c r="F18" s="35"/>
    </row>
    <row r="19" spans="1:6" ht="28.5" customHeight="1">
      <c r="A19" s="43" t="s">
        <v>24</v>
      </c>
      <c r="B19" s="47" t="s">
        <v>95</v>
      </c>
      <c r="C19" s="44" t="s">
        <v>69</v>
      </c>
      <c r="D19" s="46">
        <v>14317</v>
      </c>
      <c r="E19" s="100"/>
      <c r="F19" s="35">
        <f>ROUND(D19*E19,0)</f>
        <v>0</v>
      </c>
    </row>
    <row r="20" spans="1:6" ht="28.5" customHeight="1">
      <c r="A20" s="43" t="s">
        <v>25</v>
      </c>
      <c r="B20" s="47" t="s">
        <v>96</v>
      </c>
      <c r="C20" s="44" t="s">
        <v>69</v>
      </c>
      <c r="D20" s="46">
        <v>654</v>
      </c>
      <c r="E20" s="100"/>
      <c r="F20" s="35">
        <f>ROUND(D20*E20,0)</f>
        <v>0</v>
      </c>
    </row>
    <row r="21" spans="1:6" ht="28.5" customHeight="1">
      <c r="A21" s="43" t="s">
        <v>53</v>
      </c>
      <c r="B21" s="47" t="s">
        <v>97</v>
      </c>
      <c r="C21" s="44" t="s">
        <v>69</v>
      </c>
      <c r="D21" s="46">
        <v>6062.6</v>
      </c>
      <c r="E21" s="100"/>
      <c r="F21" s="35">
        <f>ROUND(D21*E21,0)</f>
        <v>0</v>
      </c>
    </row>
    <row r="22" spans="1:6" ht="28.5" customHeight="1">
      <c r="A22" s="43" t="s">
        <v>98</v>
      </c>
      <c r="B22" s="76" t="s">
        <v>212</v>
      </c>
      <c r="C22" s="44" t="s">
        <v>69</v>
      </c>
      <c r="D22" s="46">
        <v>6416</v>
      </c>
      <c r="E22" s="100"/>
      <c r="F22" s="35">
        <f>ROUND(D22*E22,0)</f>
        <v>0</v>
      </c>
    </row>
    <row r="23" spans="1:6" ht="28.5" customHeight="1">
      <c r="A23" s="43" t="s">
        <v>179</v>
      </c>
      <c r="B23" s="47" t="s">
        <v>201</v>
      </c>
      <c r="C23" s="44" t="s">
        <v>69</v>
      </c>
      <c r="D23" s="46">
        <v>6756</v>
      </c>
      <c r="E23" s="100"/>
      <c r="F23" s="35">
        <f>ROUND(D23*E23,0)</f>
        <v>0</v>
      </c>
    </row>
    <row r="24" spans="1:6" ht="28.5" customHeight="1">
      <c r="A24" s="43" t="s">
        <v>180</v>
      </c>
      <c r="B24" s="47" t="s">
        <v>202</v>
      </c>
      <c r="C24" s="44" t="s">
        <v>69</v>
      </c>
      <c r="D24" s="46">
        <v>2895</v>
      </c>
      <c r="E24" s="100"/>
      <c r="F24" s="35">
        <f>ROUND(D24*E24,0)</f>
        <v>0</v>
      </c>
    </row>
    <row r="25" spans="1:6" ht="28.5" customHeight="1">
      <c r="A25" s="43">
        <v>207</v>
      </c>
      <c r="B25" s="47" t="s">
        <v>73</v>
      </c>
      <c r="C25" s="44" t="s">
        <v>43</v>
      </c>
      <c r="D25" s="46"/>
      <c r="E25" s="100"/>
      <c r="F25" s="35"/>
    </row>
    <row r="26" spans="1:6" ht="28.5" customHeight="1">
      <c r="A26" s="43" t="s">
        <v>74</v>
      </c>
      <c r="B26" s="47" t="s">
        <v>75</v>
      </c>
      <c r="C26" s="44" t="s">
        <v>43</v>
      </c>
      <c r="D26" s="46"/>
      <c r="E26" s="100"/>
      <c r="F26" s="35"/>
    </row>
    <row r="27" spans="1:6" ht="28.5" customHeight="1">
      <c r="A27" s="43" t="s">
        <v>53</v>
      </c>
      <c r="B27" s="47" t="s">
        <v>99</v>
      </c>
      <c r="C27" s="44" t="s">
        <v>50</v>
      </c>
      <c r="D27" s="46">
        <v>2421</v>
      </c>
      <c r="E27" s="100"/>
      <c r="F27" s="35">
        <f>ROUND(D27*E27,0)</f>
        <v>0</v>
      </c>
    </row>
    <row r="28" spans="1:6" ht="28.5" customHeight="1">
      <c r="A28" s="43" t="s">
        <v>100</v>
      </c>
      <c r="B28" s="47" t="s">
        <v>101</v>
      </c>
      <c r="C28" s="44" t="s">
        <v>43</v>
      </c>
      <c r="D28" s="46"/>
      <c r="E28" s="100"/>
      <c r="F28" s="35"/>
    </row>
    <row r="29" spans="1:6" ht="28.5" customHeight="1">
      <c r="A29" s="43" t="s">
        <v>53</v>
      </c>
      <c r="B29" s="47" t="s">
        <v>102</v>
      </c>
      <c r="C29" s="44" t="s">
        <v>50</v>
      </c>
      <c r="D29" s="46">
        <v>260</v>
      </c>
      <c r="E29" s="100"/>
      <c r="F29" s="35">
        <f>ROUND(D29*E29,0)</f>
        <v>0</v>
      </c>
    </row>
    <row r="30" spans="1:6" ht="28.5" customHeight="1">
      <c r="A30" s="43" t="s">
        <v>103</v>
      </c>
      <c r="B30" s="47" t="s">
        <v>210</v>
      </c>
      <c r="C30" s="44" t="s">
        <v>50</v>
      </c>
      <c r="D30" s="46">
        <v>75</v>
      </c>
      <c r="E30" s="100"/>
      <c r="F30" s="35">
        <f>ROUND(D30*E30,0)</f>
        <v>0</v>
      </c>
    </row>
    <row r="31" spans="1:6" ht="28.5" customHeight="1">
      <c r="A31" s="43" t="s">
        <v>76</v>
      </c>
      <c r="B31" s="47" t="s">
        <v>77</v>
      </c>
      <c r="C31" s="44" t="s">
        <v>43</v>
      </c>
      <c r="D31" s="46"/>
      <c r="E31" s="100"/>
      <c r="F31" s="35"/>
    </row>
    <row r="32" spans="1:6" ht="28.5" customHeight="1">
      <c r="A32" s="43" t="s">
        <v>24</v>
      </c>
      <c r="B32" s="76" t="s">
        <v>213</v>
      </c>
      <c r="C32" s="44" t="s">
        <v>50</v>
      </c>
      <c r="D32" s="46">
        <v>829</v>
      </c>
      <c r="E32" s="100"/>
      <c r="F32" s="35">
        <f>ROUND(D32*E32,0)</f>
        <v>0</v>
      </c>
    </row>
    <row r="33" spans="1:6" ht="28.5" customHeight="1">
      <c r="A33" s="43">
        <v>208</v>
      </c>
      <c r="B33" s="47" t="s">
        <v>104</v>
      </c>
      <c r="C33" s="44" t="s">
        <v>43</v>
      </c>
      <c r="D33" s="46"/>
      <c r="E33" s="100"/>
      <c r="F33" s="35"/>
    </row>
    <row r="34" spans="1:6" ht="28.5" customHeight="1">
      <c r="A34" s="43" t="s">
        <v>105</v>
      </c>
      <c r="B34" s="47" t="s">
        <v>106</v>
      </c>
      <c r="C34" s="44" t="s">
        <v>43</v>
      </c>
      <c r="D34" s="46"/>
      <c r="E34" s="100"/>
      <c r="F34" s="35"/>
    </row>
    <row r="35" spans="1:6" ht="28.5" customHeight="1">
      <c r="A35" s="43" t="s">
        <v>24</v>
      </c>
      <c r="B35" s="47" t="s">
        <v>107</v>
      </c>
      <c r="C35" s="44" t="s">
        <v>69</v>
      </c>
      <c r="D35" s="46">
        <v>538.4</v>
      </c>
      <c r="E35" s="100"/>
      <c r="F35" s="35">
        <f>ROUND(D35*E35,0)</f>
        <v>0</v>
      </c>
    </row>
    <row r="36" spans="1:6" ht="28.5" customHeight="1">
      <c r="A36" s="43" t="s">
        <v>25</v>
      </c>
      <c r="B36" s="47" t="s">
        <v>108</v>
      </c>
      <c r="C36" s="44" t="s">
        <v>69</v>
      </c>
      <c r="D36" s="46">
        <v>758</v>
      </c>
      <c r="E36" s="100"/>
      <c r="F36" s="35">
        <f>ROUND(D36*E36,0)</f>
        <v>0</v>
      </c>
    </row>
    <row r="37" spans="1:6" ht="28.5" customHeight="1">
      <c r="A37" s="43">
        <v>209</v>
      </c>
      <c r="B37" s="47" t="s">
        <v>78</v>
      </c>
      <c r="C37" s="44" t="s">
        <v>43</v>
      </c>
      <c r="D37" s="68"/>
      <c r="E37" s="100"/>
      <c r="F37" s="35"/>
    </row>
    <row r="38" spans="1:6" ht="28.5" customHeight="1">
      <c r="A38" s="43" t="s">
        <v>109</v>
      </c>
      <c r="B38" s="47" t="s">
        <v>110</v>
      </c>
      <c r="C38" s="44" t="s">
        <v>43</v>
      </c>
      <c r="D38" s="46"/>
      <c r="E38" s="100"/>
      <c r="F38" s="35"/>
    </row>
    <row r="39" spans="1:6" ht="28.5" customHeight="1">
      <c r="A39" s="32" t="s">
        <v>24</v>
      </c>
      <c r="B39" s="33" t="s">
        <v>111</v>
      </c>
      <c r="C39" s="34" t="s">
        <v>69</v>
      </c>
      <c r="D39" s="29">
        <v>157.3</v>
      </c>
      <c r="E39" s="100"/>
      <c r="F39" s="35">
        <f>ROUND(D39*E39,0)</f>
        <v>0</v>
      </c>
    </row>
    <row r="40" spans="1:6" ht="28.5" customHeight="1">
      <c r="A40" s="32" t="s">
        <v>25</v>
      </c>
      <c r="B40" s="33" t="s">
        <v>112</v>
      </c>
      <c r="C40" s="34" t="s">
        <v>69</v>
      </c>
      <c r="D40" s="29">
        <v>5859.1</v>
      </c>
      <c r="E40" s="100"/>
      <c r="F40" s="35">
        <f>ROUND(D40*E40,0)</f>
        <v>0</v>
      </c>
    </row>
    <row r="41" spans="1:6" s="59" customFormat="1" ht="36" customHeight="1">
      <c r="A41" s="81" t="s">
        <v>26</v>
      </c>
      <c r="B41" s="81"/>
      <c r="C41" s="81"/>
      <c r="D41" s="85">
        <f>ROUND(SUM(F7:F40),0)</f>
        <v>0</v>
      </c>
      <c r="E41" s="85"/>
      <c r="F41" s="61" t="s">
        <v>21</v>
      </c>
    </row>
    <row r="42" ht="38.25" customHeight="1"/>
    <row r="43" ht="38.25" customHeight="1"/>
  </sheetData>
  <sheetProtection password="DEC9" sheet="1"/>
  <protectedRanges>
    <protectedRange sqref="E7 E9:E10 E13:E16 E19:E24 E27 E29:E30 E32 E35:E36 E39:E40" name="区域1"/>
  </protectedRanges>
  <mergeCells count="6">
    <mergeCell ref="A1:F1"/>
    <mergeCell ref="B2:D2"/>
    <mergeCell ref="E2:F2"/>
    <mergeCell ref="A3:F3"/>
    <mergeCell ref="A41:C41"/>
    <mergeCell ref="D41:E41"/>
  </mergeCells>
  <printOptions horizontalCentered="1"/>
  <pageMargins left="0.7480314960629921" right="0.7480314960629921" top="0.47" bottom="1.25" header="0.1968503937007874" footer="0.79"/>
  <pageSetup fitToHeight="0" fitToWidth="1" horizontalDpi="600" verticalDpi="600" orientation="portrait" paperSize="9" r:id="rId1"/>
  <headerFooter alignWithMargins="0">
    <oddFooter xml:space="preserve">&amp;L&amp;"宋体,加粗"投标书签署人签字：&amp;"宋体,常规"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3">
      <selection activeCell="G6" sqref="G6"/>
    </sheetView>
  </sheetViews>
  <sheetFormatPr defaultColWidth="9.00390625" defaultRowHeight="14.25"/>
  <cols>
    <col min="1" max="1" width="9.125" style="25" customWidth="1"/>
    <col min="2" max="2" width="27.625" style="18" customWidth="1"/>
    <col min="3" max="3" width="7.625" style="18" customWidth="1"/>
    <col min="4" max="4" width="10.625" style="26" customWidth="1"/>
    <col min="5" max="5" width="10.25390625" style="27" customWidth="1"/>
    <col min="6" max="6" width="11.625" style="27" customWidth="1"/>
    <col min="7" max="16384" width="9.00390625" style="18" customWidth="1"/>
  </cols>
  <sheetData>
    <row r="1" spans="1:6" ht="39.75" customHeight="1">
      <c r="A1" s="86" t="s">
        <v>0</v>
      </c>
      <c r="B1" s="86"/>
      <c r="C1" s="86"/>
      <c r="D1" s="86"/>
      <c r="E1" s="86"/>
      <c r="F1" s="86"/>
    </row>
    <row r="2" spans="1:6" ht="34.5" customHeight="1">
      <c r="A2" s="19" t="s">
        <v>1</v>
      </c>
      <c r="B2" s="87" t="str">
        <f>'第100章'!B2</f>
        <v>密云区古北口火车站路道路工程</v>
      </c>
      <c r="C2" s="87"/>
      <c r="D2" s="87"/>
      <c r="E2" s="88" t="s">
        <v>22</v>
      </c>
      <c r="F2" s="88"/>
    </row>
    <row r="3" spans="1:6" ht="36.75" customHeight="1">
      <c r="A3" s="89" t="s">
        <v>27</v>
      </c>
      <c r="B3" s="89"/>
      <c r="C3" s="89"/>
      <c r="D3" s="89"/>
      <c r="E3" s="89"/>
      <c r="F3" s="89"/>
    </row>
    <row r="4" spans="1:6" ht="37.5" customHeight="1">
      <c r="A4" s="20" t="s">
        <v>4</v>
      </c>
      <c r="B4" s="21" t="s">
        <v>5</v>
      </c>
      <c r="C4" s="21" t="s">
        <v>6</v>
      </c>
      <c r="D4" s="22" t="s">
        <v>7</v>
      </c>
      <c r="E4" s="23" t="s">
        <v>8</v>
      </c>
      <c r="F4" s="23" t="s">
        <v>9</v>
      </c>
    </row>
    <row r="5" spans="1:6" ht="29.25" customHeight="1">
      <c r="A5" s="62">
        <v>305</v>
      </c>
      <c r="B5" s="50" t="s">
        <v>55</v>
      </c>
      <c r="C5" s="44" t="s">
        <v>43</v>
      </c>
      <c r="D5" s="63"/>
      <c r="E5" s="64"/>
      <c r="F5" s="24"/>
    </row>
    <row r="6" spans="1:6" ht="34.5" customHeight="1">
      <c r="A6" s="44" t="s">
        <v>182</v>
      </c>
      <c r="B6" s="65" t="s">
        <v>183</v>
      </c>
      <c r="C6" s="44" t="s">
        <v>43</v>
      </c>
      <c r="D6" s="46"/>
      <c r="E6" s="38"/>
      <c r="F6" s="35"/>
    </row>
    <row r="7" spans="1:6" ht="29.25" customHeight="1">
      <c r="A7" s="66" t="s">
        <v>24</v>
      </c>
      <c r="B7" s="67" t="s">
        <v>113</v>
      </c>
      <c r="C7" s="44" t="s">
        <v>52</v>
      </c>
      <c r="D7" s="46">
        <v>15474</v>
      </c>
      <c r="E7" s="100"/>
      <c r="F7" s="35">
        <f>ROUND(D7*E7,0)</f>
        <v>0</v>
      </c>
    </row>
    <row r="8" spans="1:6" ht="29.25" customHeight="1">
      <c r="A8" s="66" t="s">
        <v>25</v>
      </c>
      <c r="B8" s="67" t="s">
        <v>114</v>
      </c>
      <c r="C8" s="44" t="s">
        <v>52</v>
      </c>
      <c r="D8" s="46">
        <v>16556</v>
      </c>
      <c r="E8" s="100"/>
      <c r="F8" s="35">
        <f>ROUND(D8*E8,0)</f>
        <v>0</v>
      </c>
    </row>
    <row r="9" spans="1:6" ht="29.25" customHeight="1">
      <c r="A9" s="66">
        <v>308</v>
      </c>
      <c r="B9" s="67" t="s">
        <v>56</v>
      </c>
      <c r="C9" s="44" t="s">
        <v>43</v>
      </c>
      <c r="D9" s="46"/>
      <c r="E9" s="100"/>
      <c r="F9" s="35"/>
    </row>
    <row r="10" spans="1:6" ht="29.25" customHeight="1">
      <c r="A10" s="66" t="s">
        <v>57</v>
      </c>
      <c r="B10" s="67" t="s">
        <v>115</v>
      </c>
      <c r="C10" s="44" t="s">
        <v>52</v>
      </c>
      <c r="D10" s="46">
        <v>15001</v>
      </c>
      <c r="E10" s="100"/>
      <c r="F10" s="35">
        <f>ROUND(D10*E10,0)</f>
        <v>0</v>
      </c>
    </row>
    <row r="11" spans="1:6" ht="29.25" customHeight="1">
      <c r="A11" s="66">
        <v>309</v>
      </c>
      <c r="B11" s="71" t="s">
        <v>58</v>
      </c>
      <c r="C11" s="44" t="s">
        <v>43</v>
      </c>
      <c r="D11" s="46"/>
      <c r="E11" s="100"/>
      <c r="F11" s="35"/>
    </row>
    <row r="12" spans="1:6" ht="29.25" customHeight="1">
      <c r="A12" s="66" t="s">
        <v>59</v>
      </c>
      <c r="B12" s="71" t="s">
        <v>60</v>
      </c>
      <c r="C12" s="44" t="s">
        <v>43</v>
      </c>
      <c r="D12" s="46"/>
      <c r="E12" s="100"/>
      <c r="F12" s="35"/>
    </row>
    <row r="13" spans="1:6" ht="29.25" customHeight="1">
      <c r="A13" s="66" t="s">
        <v>24</v>
      </c>
      <c r="B13" s="71" t="s">
        <v>61</v>
      </c>
      <c r="C13" s="44" t="s">
        <v>52</v>
      </c>
      <c r="D13" s="46">
        <v>14949</v>
      </c>
      <c r="E13" s="100"/>
      <c r="F13" s="35">
        <f>ROUND(D13*E13,0)</f>
        <v>0</v>
      </c>
    </row>
    <row r="14" spans="1:6" ht="29.25" customHeight="1">
      <c r="A14" s="66">
        <v>310</v>
      </c>
      <c r="B14" s="70" t="s">
        <v>62</v>
      </c>
      <c r="C14" s="44" t="s">
        <v>43</v>
      </c>
      <c r="D14" s="46"/>
      <c r="E14" s="100"/>
      <c r="F14" s="35"/>
    </row>
    <row r="15" spans="1:6" ht="29.25" customHeight="1">
      <c r="A15" s="66" t="s">
        <v>63</v>
      </c>
      <c r="B15" s="67" t="s">
        <v>64</v>
      </c>
      <c r="C15" s="44" t="s">
        <v>43</v>
      </c>
      <c r="D15" s="46"/>
      <c r="E15" s="100"/>
      <c r="F15" s="35"/>
    </row>
    <row r="16" spans="1:6" ht="29.25" customHeight="1">
      <c r="A16" s="66" t="s">
        <v>24</v>
      </c>
      <c r="B16" s="67" t="s">
        <v>65</v>
      </c>
      <c r="C16" s="44" t="s">
        <v>52</v>
      </c>
      <c r="D16" s="46">
        <v>15001</v>
      </c>
      <c r="E16" s="100"/>
      <c r="F16" s="35">
        <f>ROUND(D16*E16,0)</f>
        <v>0</v>
      </c>
    </row>
    <row r="17" spans="1:6" ht="33.75" customHeight="1">
      <c r="A17" s="66">
        <v>313</v>
      </c>
      <c r="B17" s="67" t="s">
        <v>66</v>
      </c>
      <c r="C17" s="44" t="s">
        <v>43</v>
      </c>
      <c r="D17" s="46"/>
      <c r="E17" s="100"/>
      <c r="F17" s="35"/>
    </row>
    <row r="18" spans="1:6" ht="33.75" customHeight="1">
      <c r="A18" s="66" t="s">
        <v>67</v>
      </c>
      <c r="B18" s="67" t="s">
        <v>68</v>
      </c>
      <c r="C18" s="44" t="s">
        <v>43</v>
      </c>
      <c r="D18" s="46"/>
      <c r="E18" s="100"/>
      <c r="F18" s="35"/>
    </row>
    <row r="19" spans="1:6" ht="29.25" customHeight="1">
      <c r="A19" s="66" t="s">
        <v>24</v>
      </c>
      <c r="B19" s="67" t="s">
        <v>116</v>
      </c>
      <c r="C19" s="44" t="s">
        <v>50</v>
      </c>
      <c r="D19" s="46">
        <v>2998.9</v>
      </c>
      <c r="E19" s="100"/>
      <c r="F19" s="35">
        <f>ROUND(D19*E19,0)</f>
        <v>0</v>
      </c>
    </row>
    <row r="20" spans="1:6" s="59" customFormat="1" ht="36.75" customHeight="1">
      <c r="A20" s="81" t="s">
        <v>28</v>
      </c>
      <c r="B20" s="81"/>
      <c r="C20" s="81"/>
      <c r="D20" s="85">
        <f>ROUND(SUM(F7:F19),0)</f>
        <v>0</v>
      </c>
      <c r="E20" s="85"/>
      <c r="F20" s="61" t="s">
        <v>21</v>
      </c>
    </row>
  </sheetData>
  <sheetProtection password="DEC9" sheet="1"/>
  <protectedRanges>
    <protectedRange sqref="E7:E8 E10 E13 E16 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68" bottom="1.3385826771653544" header="0.31496062992125984" footer="0.9055118110236221"/>
  <pageSetup horizontalDpi="600" verticalDpi="600" orientation="portrait" paperSize="9" r:id="rId1"/>
  <headerFooter alignWithMargins="0">
    <oddFooter xml:space="preserve">&amp;L&amp;"宋体,加粗"投标书签署人签字： &amp;"宋体,常规"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G6" sqref="G6"/>
    </sheetView>
  </sheetViews>
  <sheetFormatPr defaultColWidth="9.00390625" defaultRowHeight="14.25"/>
  <cols>
    <col min="1" max="1" width="9.125" style="25" customWidth="1"/>
    <col min="2" max="2" width="27.625" style="18" customWidth="1"/>
    <col min="3" max="3" width="7.375" style="18" customWidth="1"/>
    <col min="4" max="4" width="10.625" style="26" customWidth="1"/>
    <col min="5" max="5" width="10.25390625" style="27" customWidth="1"/>
    <col min="6" max="6" width="12.50390625" style="27" customWidth="1"/>
    <col min="7" max="16384" width="9.00390625" style="18" customWidth="1"/>
  </cols>
  <sheetData>
    <row r="1" spans="1:6" ht="39.75" customHeight="1">
      <c r="A1" s="86" t="s">
        <v>0</v>
      </c>
      <c r="B1" s="86"/>
      <c r="C1" s="86"/>
      <c r="D1" s="86"/>
      <c r="E1" s="86"/>
      <c r="F1" s="86"/>
    </row>
    <row r="2" spans="1:6" ht="34.5" customHeight="1">
      <c r="A2" s="19" t="s">
        <v>1</v>
      </c>
      <c r="B2" s="87" t="str">
        <f>'第100章'!B2</f>
        <v>密云区古北口火车站路道路工程</v>
      </c>
      <c r="C2" s="87"/>
      <c r="D2" s="87"/>
      <c r="E2" s="88" t="s">
        <v>22</v>
      </c>
      <c r="F2" s="88"/>
    </row>
    <row r="3" spans="1:6" ht="36.75" customHeight="1">
      <c r="A3" s="80" t="s">
        <v>80</v>
      </c>
      <c r="B3" s="89"/>
      <c r="C3" s="89"/>
      <c r="D3" s="89"/>
      <c r="E3" s="89"/>
      <c r="F3" s="89"/>
    </row>
    <row r="4" spans="1:6" ht="30" customHeight="1">
      <c r="A4" s="20" t="s">
        <v>4</v>
      </c>
      <c r="B4" s="21" t="s">
        <v>5</v>
      </c>
      <c r="C4" s="21" t="s">
        <v>6</v>
      </c>
      <c r="D4" s="22" t="s">
        <v>7</v>
      </c>
      <c r="E4" s="23" t="s">
        <v>8</v>
      </c>
      <c r="F4" s="23" t="s">
        <v>9</v>
      </c>
    </row>
    <row r="5" spans="1:6" ht="27.75" customHeight="1">
      <c r="A5" s="62">
        <v>403</v>
      </c>
      <c r="B5" s="50" t="s">
        <v>117</v>
      </c>
      <c r="C5" s="44" t="s">
        <v>43</v>
      </c>
      <c r="D5" s="63"/>
      <c r="E5" s="101"/>
      <c r="F5" s="24"/>
    </row>
    <row r="6" spans="1:6" ht="32.25" customHeight="1">
      <c r="A6" s="44" t="s">
        <v>118</v>
      </c>
      <c r="B6" s="65" t="s">
        <v>119</v>
      </c>
      <c r="C6" s="44" t="s">
        <v>43</v>
      </c>
      <c r="D6" s="46"/>
      <c r="E6" s="100"/>
      <c r="F6" s="35"/>
    </row>
    <row r="7" spans="1:6" ht="27.75" customHeight="1">
      <c r="A7" s="66" t="s">
        <v>25</v>
      </c>
      <c r="B7" s="67" t="s">
        <v>120</v>
      </c>
      <c r="C7" s="44" t="s">
        <v>121</v>
      </c>
      <c r="D7" s="46">
        <v>15611.8</v>
      </c>
      <c r="E7" s="100"/>
      <c r="F7" s="35">
        <f>ROUND(D7*E7,0)</f>
        <v>0</v>
      </c>
    </row>
    <row r="8" spans="1:6" ht="27.75" customHeight="1">
      <c r="A8" s="66" t="s">
        <v>122</v>
      </c>
      <c r="B8" s="67" t="s">
        <v>123</v>
      </c>
      <c r="C8" s="44" t="s">
        <v>43</v>
      </c>
      <c r="D8" s="46"/>
      <c r="E8" s="100"/>
      <c r="F8" s="35"/>
    </row>
    <row r="9" spans="1:6" ht="27.75" customHeight="1">
      <c r="A9" s="66" t="s">
        <v>24</v>
      </c>
      <c r="B9" s="67" t="s">
        <v>124</v>
      </c>
      <c r="C9" s="44" t="s">
        <v>121</v>
      </c>
      <c r="D9" s="46">
        <v>2379.2</v>
      </c>
      <c r="E9" s="100"/>
      <c r="F9" s="35">
        <f>ROUND(D9*E9,0)</f>
        <v>0</v>
      </c>
    </row>
    <row r="10" spans="1:6" ht="27.75" customHeight="1">
      <c r="A10" s="66" t="s">
        <v>25</v>
      </c>
      <c r="B10" s="67" t="s">
        <v>120</v>
      </c>
      <c r="C10" s="44" t="s">
        <v>121</v>
      </c>
      <c r="D10" s="46">
        <v>7976.1</v>
      </c>
      <c r="E10" s="100"/>
      <c r="F10" s="35">
        <f>ROUND(D10*E10,0)</f>
        <v>0</v>
      </c>
    </row>
    <row r="11" spans="1:6" ht="27.75" customHeight="1">
      <c r="A11" s="66" t="s">
        <v>125</v>
      </c>
      <c r="B11" s="67" t="s">
        <v>126</v>
      </c>
      <c r="C11" s="44" t="s">
        <v>43</v>
      </c>
      <c r="D11" s="46"/>
      <c r="E11" s="100"/>
      <c r="F11" s="35"/>
    </row>
    <row r="12" spans="1:6" ht="27.75" customHeight="1">
      <c r="A12" s="66" t="s">
        <v>25</v>
      </c>
      <c r="B12" s="67" t="s">
        <v>120</v>
      </c>
      <c r="C12" s="44" t="s">
        <v>121</v>
      </c>
      <c r="D12" s="46">
        <v>129667.4</v>
      </c>
      <c r="E12" s="100"/>
      <c r="F12" s="35">
        <f>ROUND(D12*E12,0)</f>
        <v>0</v>
      </c>
    </row>
    <row r="13" spans="1:6" ht="27.75" customHeight="1">
      <c r="A13" s="66" t="s">
        <v>127</v>
      </c>
      <c r="B13" s="67" t="s">
        <v>128</v>
      </c>
      <c r="C13" s="44" t="s">
        <v>43</v>
      </c>
      <c r="D13" s="46"/>
      <c r="E13" s="100"/>
      <c r="F13" s="35"/>
    </row>
    <row r="14" spans="1:6" ht="27.75" customHeight="1">
      <c r="A14" s="66" t="s">
        <v>25</v>
      </c>
      <c r="B14" s="67" t="s">
        <v>120</v>
      </c>
      <c r="C14" s="44" t="s">
        <v>121</v>
      </c>
      <c r="D14" s="46">
        <v>2076.3</v>
      </c>
      <c r="E14" s="100"/>
      <c r="F14" s="35">
        <f>ROUND(D14*E14,0)</f>
        <v>0</v>
      </c>
    </row>
    <row r="15" spans="1:6" ht="27.75" customHeight="1">
      <c r="A15" s="66">
        <v>404</v>
      </c>
      <c r="B15" s="67" t="s">
        <v>129</v>
      </c>
      <c r="C15" s="44" t="s">
        <v>43</v>
      </c>
      <c r="D15" s="46"/>
      <c r="E15" s="100"/>
      <c r="F15" s="35"/>
    </row>
    <row r="16" spans="1:6" ht="27.75" customHeight="1">
      <c r="A16" s="66" t="s">
        <v>130</v>
      </c>
      <c r="B16" s="67" t="s">
        <v>131</v>
      </c>
      <c r="C16" s="44" t="s">
        <v>69</v>
      </c>
      <c r="D16" s="46">
        <v>52.5</v>
      </c>
      <c r="E16" s="100"/>
      <c r="F16" s="35">
        <f>ROUND(D16*E16,0)</f>
        <v>0</v>
      </c>
    </row>
    <row r="17" spans="1:6" ht="27.75" customHeight="1">
      <c r="A17" s="66" t="s">
        <v>132</v>
      </c>
      <c r="B17" s="67" t="s">
        <v>133</v>
      </c>
      <c r="C17" s="44" t="s">
        <v>69</v>
      </c>
      <c r="D17" s="46">
        <v>122.5</v>
      </c>
      <c r="E17" s="100"/>
      <c r="F17" s="35">
        <f>ROUND(D17*E17,0)</f>
        <v>0</v>
      </c>
    </row>
    <row r="18" spans="1:6" ht="27.75" customHeight="1">
      <c r="A18" s="66">
        <v>405</v>
      </c>
      <c r="B18" s="67" t="s">
        <v>134</v>
      </c>
      <c r="C18" s="44" t="s">
        <v>43</v>
      </c>
      <c r="D18" s="46"/>
      <c r="E18" s="100"/>
      <c r="F18" s="35"/>
    </row>
    <row r="19" spans="1:6" ht="27.75" customHeight="1">
      <c r="A19" s="66" t="s">
        <v>135</v>
      </c>
      <c r="B19" s="67" t="s">
        <v>134</v>
      </c>
      <c r="C19" s="44" t="s">
        <v>43</v>
      </c>
      <c r="D19" s="46"/>
      <c r="E19" s="100"/>
      <c r="F19" s="35"/>
    </row>
    <row r="20" spans="1:6" ht="27.75" customHeight="1">
      <c r="A20" s="66" t="s">
        <v>24</v>
      </c>
      <c r="B20" s="67" t="s">
        <v>136</v>
      </c>
      <c r="C20" s="44" t="s">
        <v>50</v>
      </c>
      <c r="D20" s="46">
        <v>60</v>
      </c>
      <c r="E20" s="100"/>
      <c r="F20" s="35">
        <f>ROUND(D20*E20,0)</f>
        <v>0</v>
      </c>
    </row>
    <row r="21" spans="1:6" ht="27.75" customHeight="1">
      <c r="A21" s="66" t="s">
        <v>25</v>
      </c>
      <c r="B21" s="67" t="s">
        <v>137</v>
      </c>
      <c r="C21" s="44" t="s">
        <v>50</v>
      </c>
      <c r="D21" s="46">
        <v>80</v>
      </c>
      <c r="E21" s="100"/>
      <c r="F21" s="35">
        <f>ROUND(D21*E21,0)</f>
        <v>0</v>
      </c>
    </row>
    <row r="22" spans="1:6" ht="27.75" customHeight="1">
      <c r="A22" s="66">
        <v>410</v>
      </c>
      <c r="B22" s="67" t="s">
        <v>138</v>
      </c>
      <c r="C22" s="44" t="s">
        <v>43</v>
      </c>
      <c r="D22" s="46"/>
      <c r="E22" s="100"/>
      <c r="F22" s="35"/>
    </row>
    <row r="23" spans="1:6" ht="31.5" customHeight="1">
      <c r="A23" s="66" t="s">
        <v>139</v>
      </c>
      <c r="B23" s="67" t="s">
        <v>140</v>
      </c>
      <c r="C23" s="44" t="s">
        <v>43</v>
      </c>
      <c r="D23" s="46"/>
      <c r="E23" s="100"/>
      <c r="F23" s="35"/>
    </row>
    <row r="24" spans="1:6" ht="27.75" customHeight="1">
      <c r="A24" s="66" t="s">
        <v>24</v>
      </c>
      <c r="B24" s="67" t="s">
        <v>141</v>
      </c>
      <c r="C24" s="44" t="s">
        <v>69</v>
      </c>
      <c r="D24" s="46">
        <v>55.7</v>
      </c>
      <c r="E24" s="100"/>
      <c r="F24" s="35">
        <f>ROUND(D24*E24,0)</f>
        <v>0</v>
      </c>
    </row>
    <row r="25" spans="1:6" ht="27.75" customHeight="1">
      <c r="A25" s="66" t="s">
        <v>142</v>
      </c>
      <c r="B25" s="67" t="s">
        <v>143</v>
      </c>
      <c r="C25" s="44" t="s">
        <v>43</v>
      </c>
      <c r="D25" s="46"/>
      <c r="E25" s="100"/>
      <c r="F25" s="35"/>
    </row>
    <row r="26" spans="1:6" ht="27.75" customHeight="1">
      <c r="A26" s="66" t="s">
        <v>24</v>
      </c>
      <c r="B26" s="67" t="s">
        <v>184</v>
      </c>
      <c r="C26" s="44" t="s">
        <v>69</v>
      </c>
      <c r="D26" s="46">
        <v>111.6</v>
      </c>
      <c r="E26" s="100"/>
      <c r="F26" s="35">
        <f>ROUND(D26*E26,0)</f>
        <v>0</v>
      </c>
    </row>
    <row r="27" spans="1:6" ht="27.75" customHeight="1">
      <c r="A27" s="66" t="s">
        <v>25</v>
      </c>
      <c r="B27" s="67" t="s">
        <v>185</v>
      </c>
      <c r="C27" s="44" t="s">
        <v>69</v>
      </c>
      <c r="D27" s="46">
        <v>37.2</v>
      </c>
      <c r="E27" s="100"/>
      <c r="F27" s="35">
        <f>ROUND(D27*E27,0)</f>
        <v>0</v>
      </c>
    </row>
    <row r="28" spans="1:6" ht="27.75" customHeight="1">
      <c r="A28" s="66" t="s">
        <v>53</v>
      </c>
      <c r="B28" s="75" t="s">
        <v>211</v>
      </c>
      <c r="C28" s="44" t="s">
        <v>69</v>
      </c>
      <c r="D28" s="46">
        <v>17.7</v>
      </c>
      <c r="E28" s="100"/>
      <c r="F28" s="35">
        <f>ROUND(D28*E28,0)</f>
        <v>0</v>
      </c>
    </row>
    <row r="29" spans="1:6" ht="27.75" customHeight="1">
      <c r="A29" s="66" t="s">
        <v>85</v>
      </c>
      <c r="B29" s="67" t="s">
        <v>186</v>
      </c>
      <c r="C29" s="44" t="s">
        <v>69</v>
      </c>
      <c r="D29" s="46">
        <v>7</v>
      </c>
      <c r="E29" s="100"/>
      <c r="F29" s="35">
        <f>ROUND(D29*E29,0)</f>
        <v>0</v>
      </c>
    </row>
    <row r="30" spans="1:6" ht="27.75" customHeight="1">
      <c r="A30" s="66" t="s">
        <v>103</v>
      </c>
      <c r="B30" s="67" t="s">
        <v>187</v>
      </c>
      <c r="C30" s="44" t="s">
        <v>69</v>
      </c>
      <c r="D30" s="46">
        <v>0.7</v>
      </c>
      <c r="E30" s="100"/>
      <c r="F30" s="35">
        <f>ROUND(D30*E30,0)</f>
        <v>0</v>
      </c>
    </row>
    <row r="31" spans="1:6" ht="27.75" customHeight="1">
      <c r="A31" s="66" t="s">
        <v>144</v>
      </c>
      <c r="B31" s="67" t="s">
        <v>145</v>
      </c>
      <c r="C31" s="44" t="s">
        <v>43</v>
      </c>
      <c r="D31" s="46"/>
      <c r="E31" s="100"/>
      <c r="F31" s="35"/>
    </row>
    <row r="32" spans="1:6" ht="27.75" customHeight="1">
      <c r="A32" s="66" t="s">
        <v>24</v>
      </c>
      <c r="B32" s="67" t="s">
        <v>146</v>
      </c>
      <c r="C32" s="44" t="s">
        <v>69</v>
      </c>
      <c r="D32" s="46">
        <v>328.7</v>
      </c>
      <c r="E32" s="100"/>
      <c r="F32" s="35">
        <f>ROUND(D32*E32,0)</f>
        <v>0</v>
      </c>
    </row>
    <row r="33" spans="1:6" ht="27.75" customHeight="1">
      <c r="A33" s="66" t="s">
        <v>147</v>
      </c>
      <c r="B33" s="67" t="s">
        <v>148</v>
      </c>
      <c r="C33" s="44" t="s">
        <v>43</v>
      </c>
      <c r="D33" s="46"/>
      <c r="E33" s="100"/>
      <c r="F33" s="35"/>
    </row>
    <row r="34" spans="1:6" ht="27.75" customHeight="1">
      <c r="A34" s="66" t="s">
        <v>24</v>
      </c>
      <c r="B34" s="67" t="s">
        <v>149</v>
      </c>
      <c r="C34" s="44" t="s">
        <v>69</v>
      </c>
      <c r="D34" s="46">
        <v>0.4</v>
      </c>
      <c r="E34" s="100"/>
      <c r="F34" s="35">
        <f>ROUND(D34*E34,0)</f>
        <v>0</v>
      </c>
    </row>
    <row r="35" spans="1:6" ht="27.75" customHeight="1">
      <c r="A35" s="66" t="s">
        <v>25</v>
      </c>
      <c r="B35" s="67" t="s">
        <v>150</v>
      </c>
      <c r="C35" s="44" t="s">
        <v>69</v>
      </c>
      <c r="D35" s="46">
        <v>16.1</v>
      </c>
      <c r="E35" s="100"/>
      <c r="F35" s="35">
        <f>ROUND(D35*E35,0)</f>
        <v>0</v>
      </c>
    </row>
    <row r="36" spans="1:6" ht="27.75" customHeight="1">
      <c r="A36" s="66" t="s">
        <v>151</v>
      </c>
      <c r="B36" s="67" t="s">
        <v>152</v>
      </c>
      <c r="C36" s="44" t="s">
        <v>43</v>
      </c>
      <c r="D36" s="46"/>
      <c r="E36" s="100"/>
      <c r="F36" s="35"/>
    </row>
    <row r="37" spans="1:6" ht="27.75" customHeight="1">
      <c r="A37" s="66" t="s">
        <v>24</v>
      </c>
      <c r="B37" s="67" t="s">
        <v>153</v>
      </c>
      <c r="C37" s="44" t="s">
        <v>50</v>
      </c>
      <c r="D37" s="46">
        <v>341</v>
      </c>
      <c r="E37" s="100"/>
      <c r="F37" s="35">
        <f>ROUND(D37*E37,0)</f>
        <v>0</v>
      </c>
    </row>
    <row r="38" spans="1:6" ht="27.75" customHeight="1">
      <c r="A38" s="66">
        <v>413</v>
      </c>
      <c r="B38" s="67" t="s">
        <v>188</v>
      </c>
      <c r="C38" s="44" t="s">
        <v>43</v>
      </c>
      <c r="D38" s="46"/>
      <c r="E38" s="100"/>
      <c r="F38" s="35"/>
    </row>
    <row r="39" spans="1:6" ht="27.75" customHeight="1">
      <c r="A39" s="66" t="s">
        <v>189</v>
      </c>
      <c r="B39" s="67" t="s">
        <v>190</v>
      </c>
      <c r="C39" s="44" t="s">
        <v>43</v>
      </c>
      <c r="D39" s="46"/>
      <c r="E39" s="100"/>
      <c r="F39" s="35"/>
    </row>
    <row r="40" spans="1:6" ht="27.75" customHeight="1">
      <c r="A40" s="66" t="s">
        <v>24</v>
      </c>
      <c r="B40" s="67" t="s">
        <v>191</v>
      </c>
      <c r="C40" s="44" t="s">
        <v>52</v>
      </c>
      <c r="D40" s="46">
        <v>24.9</v>
      </c>
      <c r="E40" s="100"/>
      <c r="F40" s="35">
        <f>ROUND(D40*E40,0)</f>
        <v>0</v>
      </c>
    </row>
    <row r="41" spans="1:6" ht="27.75" customHeight="1">
      <c r="A41" s="66">
        <v>415</v>
      </c>
      <c r="B41" s="72" t="s">
        <v>154</v>
      </c>
      <c r="C41" s="44" t="s">
        <v>43</v>
      </c>
      <c r="D41" s="68"/>
      <c r="E41" s="100"/>
      <c r="F41" s="35"/>
    </row>
    <row r="42" spans="1:6" ht="27.75" customHeight="1">
      <c r="A42" s="66" t="s">
        <v>192</v>
      </c>
      <c r="B42" s="67" t="s">
        <v>193</v>
      </c>
      <c r="C42" s="44" t="s">
        <v>43</v>
      </c>
      <c r="D42" s="46"/>
      <c r="E42" s="100"/>
      <c r="F42" s="35"/>
    </row>
    <row r="43" spans="1:6" ht="27.75" customHeight="1">
      <c r="A43" s="66" t="s">
        <v>24</v>
      </c>
      <c r="B43" s="67" t="s">
        <v>203</v>
      </c>
      <c r="C43" s="44" t="s">
        <v>52</v>
      </c>
      <c r="D43" s="46">
        <v>506</v>
      </c>
      <c r="E43" s="100"/>
      <c r="F43" s="35">
        <f>ROUND(D43*E43,0)</f>
        <v>0</v>
      </c>
    </row>
    <row r="44" spans="1:6" ht="27.75" customHeight="1">
      <c r="A44" s="66" t="s">
        <v>194</v>
      </c>
      <c r="B44" s="67" t="s">
        <v>195</v>
      </c>
      <c r="C44" s="44" t="s">
        <v>43</v>
      </c>
      <c r="D44" s="46"/>
      <c r="E44" s="100"/>
      <c r="F44" s="35"/>
    </row>
    <row r="45" spans="1:6" ht="27.75" customHeight="1">
      <c r="A45" s="66" t="s">
        <v>24</v>
      </c>
      <c r="B45" s="67" t="s">
        <v>196</v>
      </c>
      <c r="C45" s="44" t="s">
        <v>69</v>
      </c>
      <c r="D45" s="46">
        <v>34.2</v>
      </c>
      <c r="E45" s="100"/>
      <c r="F45" s="35">
        <f>ROUND(D45*E45,0)</f>
        <v>0</v>
      </c>
    </row>
    <row r="46" spans="1:6" ht="27.75" customHeight="1">
      <c r="A46" s="66" t="s">
        <v>155</v>
      </c>
      <c r="B46" s="67" t="s">
        <v>156</v>
      </c>
      <c r="C46" s="44" t="s">
        <v>43</v>
      </c>
      <c r="D46" s="68"/>
      <c r="E46" s="100"/>
      <c r="F46" s="35"/>
    </row>
    <row r="47" spans="1:6" ht="27.75" customHeight="1">
      <c r="A47" s="66" t="s">
        <v>25</v>
      </c>
      <c r="B47" s="67" t="s">
        <v>197</v>
      </c>
      <c r="C47" s="44" t="s">
        <v>52</v>
      </c>
      <c r="D47" s="46">
        <v>569.3</v>
      </c>
      <c r="E47" s="100"/>
      <c r="F47" s="35">
        <f>ROUND(D47*E47,0)</f>
        <v>0</v>
      </c>
    </row>
    <row r="48" spans="1:6" ht="27.75" customHeight="1">
      <c r="A48" s="66" t="s">
        <v>157</v>
      </c>
      <c r="B48" s="67" t="s">
        <v>158</v>
      </c>
      <c r="C48" s="44" t="s">
        <v>43</v>
      </c>
      <c r="D48" s="68"/>
      <c r="E48" s="100"/>
      <c r="F48" s="35"/>
    </row>
    <row r="49" spans="1:6" ht="27.75" customHeight="1">
      <c r="A49" s="66" t="s">
        <v>24</v>
      </c>
      <c r="B49" s="67" t="s">
        <v>159</v>
      </c>
      <c r="C49" s="44" t="s">
        <v>43</v>
      </c>
      <c r="D49" s="68"/>
      <c r="E49" s="100"/>
      <c r="F49" s="35"/>
    </row>
    <row r="50" spans="1:6" ht="27.75" customHeight="1">
      <c r="A50" s="66" t="s">
        <v>160</v>
      </c>
      <c r="B50" s="67" t="s">
        <v>198</v>
      </c>
      <c r="C50" s="44" t="s">
        <v>79</v>
      </c>
      <c r="D50" s="68">
        <v>48</v>
      </c>
      <c r="E50" s="100"/>
      <c r="F50" s="35">
        <f>ROUND(D50*E50,0)</f>
        <v>0</v>
      </c>
    </row>
    <row r="51" spans="1:6" ht="27.75" customHeight="1">
      <c r="A51" s="66">
        <v>416</v>
      </c>
      <c r="B51" s="67" t="s">
        <v>161</v>
      </c>
      <c r="C51" s="44" t="s">
        <v>43</v>
      </c>
      <c r="D51" s="68"/>
      <c r="E51" s="100"/>
      <c r="F51" s="35"/>
    </row>
    <row r="52" spans="1:6" ht="27.75" customHeight="1">
      <c r="A52" s="66" t="s">
        <v>162</v>
      </c>
      <c r="B52" s="67" t="s">
        <v>163</v>
      </c>
      <c r="C52" s="44" t="s">
        <v>43</v>
      </c>
      <c r="D52" s="68"/>
      <c r="E52" s="100"/>
      <c r="F52" s="35"/>
    </row>
    <row r="53" spans="1:6" ht="27.75" customHeight="1">
      <c r="A53" s="66" t="s">
        <v>24</v>
      </c>
      <c r="B53" s="67" t="s">
        <v>199</v>
      </c>
      <c r="C53" s="44" t="s">
        <v>79</v>
      </c>
      <c r="D53" s="68">
        <v>4</v>
      </c>
      <c r="E53" s="100"/>
      <c r="F53" s="35">
        <f>ROUND(D53*E53,0)</f>
        <v>0</v>
      </c>
    </row>
    <row r="54" spans="1:6" ht="27.75" customHeight="1">
      <c r="A54" s="66" t="s">
        <v>25</v>
      </c>
      <c r="B54" s="67" t="s">
        <v>200</v>
      </c>
      <c r="C54" s="44" t="s">
        <v>79</v>
      </c>
      <c r="D54" s="68">
        <v>2</v>
      </c>
      <c r="E54" s="100"/>
      <c r="F54" s="35">
        <f>ROUND(D54*E54,0)</f>
        <v>0</v>
      </c>
    </row>
    <row r="55" spans="1:6" ht="27.75" customHeight="1">
      <c r="A55" s="66" t="s">
        <v>51</v>
      </c>
      <c r="B55" s="67" t="s">
        <v>164</v>
      </c>
      <c r="C55" s="44" t="s">
        <v>79</v>
      </c>
      <c r="D55" s="68">
        <v>4</v>
      </c>
      <c r="E55" s="100"/>
      <c r="F55" s="35">
        <f>ROUND(D55*E55,0)</f>
        <v>0</v>
      </c>
    </row>
    <row r="56" spans="1:6" ht="27.75" customHeight="1">
      <c r="A56" s="66">
        <v>417</v>
      </c>
      <c r="B56" s="67" t="s">
        <v>165</v>
      </c>
      <c r="C56" s="44" t="s">
        <v>43</v>
      </c>
      <c r="D56" s="46"/>
      <c r="E56" s="100"/>
      <c r="F56" s="35"/>
    </row>
    <row r="57" spans="1:6" ht="27.75" customHeight="1">
      <c r="A57" s="66" t="s">
        <v>166</v>
      </c>
      <c r="B57" s="67" t="s">
        <v>167</v>
      </c>
      <c r="C57" s="44" t="s">
        <v>43</v>
      </c>
      <c r="D57" s="46"/>
      <c r="E57" s="100"/>
      <c r="F57" s="35"/>
    </row>
    <row r="58" spans="1:6" ht="27.75" customHeight="1">
      <c r="A58" s="66" t="s">
        <v>24</v>
      </c>
      <c r="B58" s="67" t="s">
        <v>168</v>
      </c>
      <c r="C58" s="44" t="s">
        <v>50</v>
      </c>
      <c r="D58" s="46">
        <v>9</v>
      </c>
      <c r="E58" s="100"/>
      <c r="F58" s="35">
        <f>ROUND(D58*E58,0)</f>
        <v>0</v>
      </c>
    </row>
    <row r="59" spans="1:6" ht="27.75" customHeight="1">
      <c r="A59" s="66">
        <v>419</v>
      </c>
      <c r="B59" s="67" t="s">
        <v>82</v>
      </c>
      <c r="C59" s="44" t="s">
        <v>43</v>
      </c>
      <c r="D59" s="46"/>
      <c r="E59" s="100"/>
      <c r="F59" s="35"/>
    </row>
    <row r="60" spans="1:6" ht="27.75" customHeight="1">
      <c r="A60" s="66" t="s">
        <v>83</v>
      </c>
      <c r="B60" s="67" t="s">
        <v>84</v>
      </c>
      <c r="C60" s="44" t="s">
        <v>43</v>
      </c>
      <c r="D60" s="46"/>
      <c r="E60" s="100"/>
      <c r="F60" s="35"/>
    </row>
    <row r="61" spans="1:6" ht="27.75" customHeight="1">
      <c r="A61" s="66" t="s">
        <v>24</v>
      </c>
      <c r="B61" s="67" t="s">
        <v>169</v>
      </c>
      <c r="C61" s="44" t="s">
        <v>50</v>
      </c>
      <c r="D61" s="46">
        <v>221.75</v>
      </c>
      <c r="E61" s="100"/>
      <c r="F61" s="35">
        <f>ROUND(D61*E61,0)</f>
        <v>0</v>
      </c>
    </row>
    <row r="62" spans="1:6" ht="27.75" customHeight="1">
      <c r="A62" s="66">
        <v>420</v>
      </c>
      <c r="B62" s="67" t="s">
        <v>170</v>
      </c>
      <c r="C62" s="44" t="s">
        <v>43</v>
      </c>
      <c r="D62" s="46"/>
      <c r="E62" s="100"/>
      <c r="F62" s="35"/>
    </row>
    <row r="63" spans="1:6" ht="27.75" customHeight="1">
      <c r="A63" s="66" t="s">
        <v>171</v>
      </c>
      <c r="B63" s="67" t="s">
        <v>172</v>
      </c>
      <c r="C63" s="44" t="s">
        <v>43</v>
      </c>
      <c r="D63" s="46"/>
      <c r="E63" s="100"/>
      <c r="F63" s="35"/>
    </row>
    <row r="64" spans="1:6" ht="27.75" customHeight="1">
      <c r="A64" s="66" t="s">
        <v>24</v>
      </c>
      <c r="B64" s="67" t="s">
        <v>173</v>
      </c>
      <c r="C64" s="44" t="s">
        <v>50</v>
      </c>
      <c r="D64" s="46">
        <v>13.2</v>
      </c>
      <c r="E64" s="100"/>
      <c r="F64" s="35">
        <f>ROUND(D64*E64,0)</f>
        <v>0</v>
      </c>
    </row>
    <row r="65" spans="1:6" ht="27.75" customHeight="1">
      <c r="A65" s="66" t="s">
        <v>25</v>
      </c>
      <c r="B65" s="67" t="s">
        <v>174</v>
      </c>
      <c r="C65" s="44" t="s">
        <v>50</v>
      </c>
      <c r="D65" s="46">
        <v>16.2</v>
      </c>
      <c r="E65" s="100"/>
      <c r="F65" s="35">
        <f>ROUND(D65*E65,0)</f>
        <v>0</v>
      </c>
    </row>
    <row r="66" spans="1:6" ht="27.75" customHeight="1">
      <c r="A66" s="66" t="s">
        <v>51</v>
      </c>
      <c r="B66" s="67" t="s">
        <v>175</v>
      </c>
      <c r="C66" s="44" t="s">
        <v>50</v>
      </c>
      <c r="D66" s="46">
        <v>18</v>
      </c>
      <c r="E66" s="100"/>
      <c r="F66" s="35">
        <f>ROUND(D66*E66,0)</f>
        <v>0</v>
      </c>
    </row>
    <row r="67" spans="1:6" s="59" customFormat="1" ht="36.75" customHeight="1">
      <c r="A67" s="90" t="s">
        <v>81</v>
      </c>
      <c r="B67" s="81"/>
      <c r="C67" s="81"/>
      <c r="D67" s="85">
        <f>ROUND(SUM(F7:F66),0)</f>
        <v>0</v>
      </c>
      <c r="E67" s="85"/>
      <c r="F67" s="61" t="s">
        <v>21</v>
      </c>
    </row>
  </sheetData>
  <sheetProtection password="DEC9" sheet="1"/>
  <protectedRanges>
    <protectedRange sqref="E7 E9:E10 E12 E14 E16:E17 E20:E21 E24 E26:E30 E32 E34:E35 E37 E40 E43 E45 E47 E50 E53:E55 E58 E61 E64:E66" name="区域1"/>
  </protectedRanges>
  <mergeCells count="6">
    <mergeCell ref="A1:F1"/>
    <mergeCell ref="B2:D2"/>
    <mergeCell ref="E2:F2"/>
    <mergeCell ref="A3:F3"/>
    <mergeCell ref="A67:C67"/>
    <mergeCell ref="D67:E67"/>
  </mergeCells>
  <printOptions horizontalCentered="1"/>
  <pageMargins left="0.7480314960629921" right="0.7480314960629921" top="0.76" bottom="0.9" header="0.31496062992125984" footer="0.53"/>
  <pageSetup horizontalDpi="600" verticalDpi="600" orientation="portrait" paperSize="9" r:id="rId1"/>
  <headerFooter alignWithMargins="0">
    <oddFooter xml:space="preserve">&amp;L&amp;"宋体,加粗"投标书签署人签字： &amp;"宋体,常规"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6" sqref="G6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4.5" customHeight="1">
      <c r="A1" s="77" t="s">
        <v>29</v>
      </c>
      <c r="B1" s="77"/>
      <c r="C1" s="77"/>
      <c r="D1" s="77"/>
    </row>
    <row r="2" spans="1:4" ht="29.25" customHeight="1">
      <c r="A2" s="95" t="str">
        <f>"工程名称："&amp;'第100章'!B2</f>
        <v>工程名称：密云区古北口火车站路道路工程</v>
      </c>
      <c r="B2" s="95"/>
      <c r="C2" s="95"/>
      <c r="D2" s="3" t="s">
        <v>22</v>
      </c>
    </row>
    <row r="3" spans="1:4" ht="30.75" customHeight="1">
      <c r="A3" s="4" t="s">
        <v>30</v>
      </c>
      <c r="B3" s="4" t="s">
        <v>31</v>
      </c>
      <c r="C3" s="4" t="s">
        <v>32</v>
      </c>
      <c r="D3" s="5" t="s">
        <v>33</v>
      </c>
    </row>
    <row r="4" spans="1:4" s="1" customFormat="1" ht="30.75" customHeight="1">
      <c r="A4" s="6">
        <v>1</v>
      </c>
      <c r="B4" s="6">
        <v>100</v>
      </c>
      <c r="C4" s="6" t="s">
        <v>34</v>
      </c>
      <c r="D4" s="102">
        <f>'第100章'!D13</f>
        <v>0</v>
      </c>
    </row>
    <row r="5" spans="1:4" s="1" customFormat="1" ht="30.75" customHeight="1">
      <c r="A5" s="6">
        <v>2</v>
      </c>
      <c r="B5" s="6">
        <v>200</v>
      </c>
      <c r="C5" s="6" t="s">
        <v>35</v>
      </c>
      <c r="D5" s="102">
        <f>'第200章'!D41</f>
        <v>0</v>
      </c>
    </row>
    <row r="6" spans="1:4" s="1" customFormat="1" ht="30.75" customHeight="1">
      <c r="A6" s="6">
        <v>3</v>
      </c>
      <c r="B6" s="6">
        <v>300</v>
      </c>
      <c r="C6" s="6" t="s">
        <v>36</v>
      </c>
      <c r="D6" s="102">
        <f>'第300章 '!D20:E20</f>
        <v>0</v>
      </c>
    </row>
    <row r="7" spans="1:4" s="1" customFormat="1" ht="30.75" customHeight="1">
      <c r="A7" s="6">
        <v>4</v>
      </c>
      <c r="B7" s="6">
        <v>400</v>
      </c>
      <c r="C7" s="40" t="s">
        <v>44</v>
      </c>
      <c r="D7" s="102">
        <f>'第400章'!D67</f>
        <v>0</v>
      </c>
    </row>
    <row r="8" spans="1:4" s="1" customFormat="1" ht="30.75" customHeight="1">
      <c r="A8" s="6">
        <v>5</v>
      </c>
      <c r="B8" s="6">
        <v>500</v>
      </c>
      <c r="C8" s="6" t="s">
        <v>37</v>
      </c>
      <c r="D8" s="102"/>
    </row>
    <row r="9" spans="1:4" s="1" customFormat="1" ht="30.75" customHeight="1">
      <c r="A9" s="6">
        <v>6</v>
      </c>
      <c r="B9" s="6">
        <v>600</v>
      </c>
      <c r="C9" s="6" t="s">
        <v>38</v>
      </c>
      <c r="D9" s="102"/>
    </row>
    <row r="10" spans="1:4" s="1" customFormat="1" ht="30.75" customHeight="1">
      <c r="A10" s="6">
        <v>7</v>
      </c>
      <c r="B10" s="6">
        <v>700</v>
      </c>
      <c r="C10" s="6" t="s">
        <v>39</v>
      </c>
      <c r="D10" s="102"/>
    </row>
    <row r="11" spans="1:4" s="1" customFormat="1" ht="32.25" customHeight="1">
      <c r="A11" s="6">
        <v>8</v>
      </c>
      <c r="B11" s="92" t="s">
        <v>40</v>
      </c>
      <c r="C11" s="92"/>
      <c r="D11" s="102">
        <f>SUM(D4:D10)</f>
        <v>0</v>
      </c>
    </row>
    <row r="12" spans="1:4" s="1" customFormat="1" ht="32.25" customHeight="1">
      <c r="A12" s="6">
        <v>9</v>
      </c>
      <c r="B12" s="92" t="s">
        <v>41</v>
      </c>
      <c r="C12" s="92"/>
      <c r="D12" s="102"/>
    </row>
    <row r="13" spans="1:4" s="1" customFormat="1" ht="37.5" customHeight="1">
      <c r="A13" s="6">
        <v>10</v>
      </c>
      <c r="B13" s="96" t="s">
        <v>204</v>
      </c>
      <c r="C13" s="92"/>
      <c r="D13" s="102">
        <f>ROUND((18333240*1.5%),)</f>
        <v>274999</v>
      </c>
    </row>
    <row r="14" spans="1:4" s="1" customFormat="1" ht="37.5" customHeight="1">
      <c r="A14" s="6">
        <v>11</v>
      </c>
      <c r="B14" s="97" t="s">
        <v>86</v>
      </c>
      <c r="C14" s="98"/>
      <c r="D14" s="102">
        <f>ROUND(D11-D12-D13,0)</f>
        <v>-274999</v>
      </c>
    </row>
    <row r="15" spans="1:4" s="1" customFormat="1" ht="32.25" customHeight="1">
      <c r="A15" s="6">
        <v>12</v>
      </c>
      <c r="B15" s="91" t="s">
        <v>176</v>
      </c>
      <c r="C15" s="92"/>
      <c r="D15" s="102">
        <f>ROUND(D14*3%,0)</f>
        <v>-8250</v>
      </c>
    </row>
    <row r="16" spans="1:4" s="1" customFormat="1" ht="32.25" customHeight="1">
      <c r="A16" s="6">
        <v>13</v>
      </c>
      <c r="B16" s="92" t="s">
        <v>42</v>
      </c>
      <c r="C16" s="92"/>
      <c r="D16" s="102">
        <f>D11+D15</f>
        <v>-8250</v>
      </c>
    </row>
    <row r="17" spans="1:4" ht="30" customHeight="1">
      <c r="A17" s="93"/>
      <c r="B17" s="94"/>
      <c r="C17" s="94"/>
      <c r="D17" s="94"/>
    </row>
  </sheetData>
  <sheetProtection password="DEC9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7086614173228347" right="0.7086614173228347" top="0.88" bottom="0.6692913385826772" header="0.31496062992125984" footer="2.25"/>
  <pageSetup horizontalDpi="300" verticalDpi="300" orientation="portrait" paperSize="9" r:id="rId1"/>
  <headerFooter alignWithMargins="0">
    <oddFooter xml:space="preserve">&amp;L&amp;"宋体,加粗"投标书签署人签字： &amp;"宋体,常规"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2019-06-18T02:44:44Z</cp:lastPrinted>
  <dcterms:created xsi:type="dcterms:W3CDTF">2008-04-07T07:00:19Z</dcterms:created>
  <dcterms:modified xsi:type="dcterms:W3CDTF">2019-06-18T02:44:49Z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