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200章" sheetId="2" r:id="rId2"/>
    <sheet name="第200章（桥梁施工便道）" sheetId="3" r:id="rId3"/>
    <sheet name="第300章" sheetId="4" r:id="rId4"/>
    <sheet name="第300章（桥梁施工便道）" sheetId="5" r:id="rId5"/>
    <sheet name="第400章" sheetId="6" r:id="rId6"/>
    <sheet name="汇总表" sheetId="7" r:id="rId7"/>
  </sheets>
  <definedNames>
    <definedName name="_xlnm.Print_Titles" localSheetId="1">'第200章'!$1:$4</definedName>
    <definedName name="_xlnm.Print_Titles" localSheetId="2">'第200章（桥梁施工便道）'!$1:$4</definedName>
    <definedName name="_xlnm.Print_Titles" localSheetId="3">'第300章'!$1:$4</definedName>
    <definedName name="_xlnm.Print_Titles" localSheetId="4">'第300章（桥梁施工便道）'!$1:$4</definedName>
    <definedName name="_xlnm.Print_Titles" localSheetId="5">'第400章'!$1:$4</definedName>
  </definedNames>
  <calcPr fullCalcOnLoad="1"/>
</workbook>
</file>

<file path=xl/sharedStrings.xml><?xml version="1.0" encoding="utf-8"?>
<sst xmlns="http://schemas.openxmlformats.org/spreadsheetml/2006/main" count="478" uniqueCount="245">
  <si>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</si>
  <si>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</si>
  <si>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</si>
  <si>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</si>
  <si>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</si>
  <si>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</si>
  <si>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</si>
  <si>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</si>
  <si>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</si>
  <si>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</si>
  <si>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</si>
  <si>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</si>
  <si>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隧道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</si>
  <si>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</si>
  <si>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</si>
  <si>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</si>
  <si>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</si>
  <si>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</si>
  <si>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</si>
  <si>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</si>
  <si>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</si>
  <si>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</si>
  <si>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</si>
  <si>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</si>
  <si>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</si>
  <si>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</si>
  <si>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103-1</t>
  </si>
  <si>
    <t>清单     第100章   总则</t>
  </si>
  <si>
    <t>竣工文件</t>
  </si>
  <si>
    <t>施工环保费</t>
  </si>
  <si>
    <t>102-3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</si>
  <si>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</si>
  <si>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</si>
  <si>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</si>
  <si>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</si>
  <si>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</si>
  <si>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</si>
  <si>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</si>
  <si>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  第400章 合计   人民币</t>
  </si>
  <si>
    <t>103-6</t>
  </si>
  <si>
    <t>交通导改</t>
  </si>
  <si>
    <t>路基</t>
  </si>
  <si>
    <t>路面</t>
  </si>
  <si>
    <t>桥梁、涵洞</t>
  </si>
  <si>
    <t>安全设施及预埋管线</t>
  </si>
  <si>
    <t>清单     第400章  桥梁、涵洞</t>
  </si>
  <si>
    <t>清单     第300章  路面</t>
  </si>
  <si>
    <t>清单     第200章  路 基</t>
  </si>
  <si>
    <t>清单合计减去材料、工程设备、专业工程暂估价、安全生产费（非竞争性部分）合计(8-9-10=11)（评标价）</t>
  </si>
  <si>
    <t>按上项（11）金额的3%作为不可预见因素的暂定金额</t>
  </si>
  <si>
    <t>投标价（8+12=13）</t>
  </si>
  <si>
    <t>路基（桥梁施工便道）</t>
  </si>
  <si>
    <t>路面（桥梁施工便道）</t>
  </si>
  <si>
    <t>国道105（青礼路～市界）道路工程-第2标段</t>
  </si>
  <si>
    <t>临时道路修建、养护与拆除（包括原道路的养护费、设施保护及水利部门等配合协调费 ）</t>
  </si>
  <si>
    <t>103-7</t>
  </si>
  <si>
    <t>施工围挡</t>
  </si>
  <si>
    <t>m</t>
  </si>
  <si>
    <t>清单     第200章  路 基（桥梁施工便道）</t>
  </si>
  <si>
    <t>清单     第300章  路面（桥梁施工便道）</t>
  </si>
  <si>
    <t/>
  </si>
  <si>
    <r>
      <rPr>
        <sz val="11"/>
        <rFont val="宋体"/>
        <family val="0"/>
      </rPr>
      <t>202-1</t>
    </r>
  </si>
  <si>
    <r>
      <rPr>
        <sz val="11"/>
        <rFont val="宋体"/>
        <family val="0"/>
      </rPr>
      <t>清理与掘除</t>
    </r>
  </si>
  <si>
    <r>
      <rPr>
        <sz val="11"/>
        <rFont val="宋体"/>
        <family val="0"/>
      </rPr>
      <t>总额</t>
    </r>
  </si>
  <si>
    <r>
      <rPr>
        <sz val="11"/>
        <rFont val="宋体"/>
        <family val="0"/>
      </rPr>
      <t>202-2</t>
    </r>
  </si>
  <si>
    <r>
      <rPr>
        <sz val="11"/>
        <rFont val="宋体"/>
        <family val="0"/>
      </rPr>
      <t>挖除旧路面</t>
    </r>
  </si>
  <si>
    <r>
      <rPr>
        <sz val="11"/>
        <rFont val="宋体"/>
        <family val="0"/>
      </rPr>
      <t>-a</t>
    </r>
  </si>
  <si>
    <r>
      <rPr>
        <sz val="11"/>
        <rFont val="宋体"/>
        <family val="0"/>
      </rPr>
      <t>挖除旧路基层 20cm</t>
    </r>
  </si>
  <si>
    <r>
      <rPr>
        <sz val="11"/>
        <rFont val="宋体"/>
        <family val="0"/>
      </rPr>
      <t>m2</t>
    </r>
  </si>
  <si>
    <r>
      <rPr>
        <sz val="11"/>
        <rFont val="宋体"/>
        <family val="0"/>
      </rPr>
      <t>202-3</t>
    </r>
  </si>
  <si>
    <r>
      <rPr>
        <sz val="11"/>
        <rFont val="宋体"/>
        <family val="0"/>
      </rPr>
      <t>拆除结构物</t>
    </r>
  </si>
  <si>
    <r>
      <rPr>
        <sz val="11"/>
        <rFont val="宋体"/>
        <family val="0"/>
      </rPr>
      <t>202-4</t>
    </r>
  </si>
  <si>
    <r>
      <rPr>
        <sz val="11"/>
        <rFont val="宋体"/>
        <family val="0"/>
      </rPr>
      <t>铣刨旧路</t>
    </r>
  </si>
  <si>
    <r>
      <rPr>
        <sz val="11"/>
        <rFont val="宋体"/>
        <family val="0"/>
      </rPr>
      <t>铣刨旧路面层  5cm</t>
    </r>
  </si>
  <si>
    <r>
      <rPr>
        <sz val="11"/>
        <rFont val="宋体"/>
        <family val="0"/>
      </rPr>
      <t>202-5</t>
    </r>
  </si>
  <si>
    <r>
      <rPr>
        <sz val="11"/>
        <rFont val="宋体"/>
        <family val="0"/>
      </rPr>
      <t>回收沥青混合料旧料</t>
    </r>
  </si>
  <si>
    <r>
      <rPr>
        <sz val="11"/>
        <rFont val="宋体"/>
        <family val="0"/>
      </rPr>
      <t>使用8年以上</t>
    </r>
  </si>
  <si>
    <r>
      <rPr>
        <sz val="11"/>
        <rFont val="宋体"/>
        <family val="0"/>
      </rPr>
      <t>t</t>
    </r>
  </si>
  <si>
    <r>
      <rPr>
        <sz val="11"/>
        <rFont val="宋体"/>
        <family val="0"/>
      </rPr>
      <t>202-6</t>
    </r>
  </si>
  <si>
    <r>
      <rPr>
        <sz val="11"/>
        <rFont val="宋体"/>
        <family val="0"/>
      </rPr>
      <t>建筑垃圾运输处置（不含运输费用）</t>
    </r>
  </si>
  <si>
    <r>
      <rPr>
        <sz val="11"/>
        <rFont val="宋体"/>
        <family val="0"/>
      </rPr>
      <t>203-1</t>
    </r>
  </si>
  <si>
    <r>
      <rPr>
        <sz val="11"/>
        <rFont val="宋体"/>
        <family val="0"/>
      </rPr>
      <t>路基挖方</t>
    </r>
  </si>
  <si>
    <r>
      <rPr>
        <sz val="11"/>
        <rFont val="宋体"/>
        <family val="0"/>
      </rPr>
      <t>挖土方</t>
    </r>
  </si>
  <si>
    <r>
      <rPr>
        <sz val="11"/>
        <rFont val="宋体"/>
        <family val="0"/>
      </rPr>
      <t>m3</t>
    </r>
  </si>
  <si>
    <r>
      <rPr>
        <sz val="11"/>
        <rFont val="宋体"/>
        <family val="0"/>
      </rPr>
      <t>-c</t>
    </r>
  </si>
  <si>
    <r>
      <rPr>
        <sz val="11"/>
        <rFont val="宋体"/>
        <family val="0"/>
      </rPr>
      <t>挖除非适宜材料</t>
    </r>
  </si>
  <si>
    <r>
      <rPr>
        <sz val="11"/>
        <rFont val="宋体"/>
        <family val="0"/>
      </rPr>
      <t>204-1</t>
    </r>
  </si>
  <si>
    <r>
      <rPr>
        <sz val="11"/>
        <rFont val="宋体"/>
        <family val="0"/>
      </rPr>
      <t>路基填筑（包括填前压实）</t>
    </r>
  </si>
  <si>
    <r>
      <rPr>
        <sz val="11"/>
        <rFont val="宋体"/>
        <family val="0"/>
      </rPr>
      <t>填土方</t>
    </r>
  </si>
  <si>
    <r>
      <rPr>
        <sz val="11"/>
        <rFont val="宋体"/>
        <family val="0"/>
      </rPr>
      <t>205-1</t>
    </r>
  </si>
  <si>
    <r>
      <rPr>
        <sz val="11"/>
        <rFont val="宋体"/>
        <family val="0"/>
      </rPr>
      <t>特殊地基处理</t>
    </r>
  </si>
  <si>
    <r>
      <rPr>
        <sz val="11"/>
        <rFont val="宋体"/>
        <family val="0"/>
      </rPr>
      <t>-b</t>
    </r>
  </si>
  <si>
    <r>
      <rPr>
        <sz val="11"/>
        <rFont val="宋体"/>
        <family val="0"/>
      </rPr>
      <t>换填碎石</t>
    </r>
  </si>
  <si>
    <r>
      <rPr>
        <sz val="11"/>
        <rFont val="宋体"/>
        <family val="0"/>
      </rPr>
      <t>换填二灰稳定碎石</t>
    </r>
  </si>
  <si>
    <r>
      <rPr>
        <sz val="11"/>
        <rFont val="宋体"/>
        <family val="0"/>
      </rPr>
      <t>回填素土</t>
    </r>
  </si>
  <si>
    <r>
      <rPr>
        <sz val="11"/>
        <rFont val="宋体"/>
        <family val="0"/>
      </rPr>
      <t>-l</t>
    </r>
  </si>
  <si>
    <r>
      <rPr>
        <sz val="11"/>
        <rFont val="宋体"/>
        <family val="0"/>
      </rPr>
      <t>土工布</t>
    </r>
  </si>
  <si>
    <r>
      <rPr>
        <sz val="11"/>
        <rFont val="宋体"/>
        <family val="0"/>
      </rPr>
      <t>-l1</t>
    </r>
  </si>
  <si>
    <r>
      <rPr>
        <sz val="11"/>
        <rFont val="宋体"/>
        <family val="0"/>
      </rPr>
      <t>土工格栅</t>
    </r>
  </si>
  <si>
    <r>
      <rPr>
        <sz val="11"/>
        <rFont val="宋体"/>
        <family val="0"/>
      </rPr>
      <t>207-9</t>
    </r>
  </si>
  <si>
    <r>
      <rPr>
        <sz val="11"/>
        <rFont val="宋体"/>
        <family val="0"/>
      </rPr>
      <t>下游河道疏挖</t>
    </r>
  </si>
  <si>
    <r>
      <rPr>
        <sz val="11"/>
        <rFont val="宋体"/>
        <family val="0"/>
      </rPr>
      <t>m</t>
    </r>
  </si>
  <si>
    <r>
      <rPr>
        <sz val="11"/>
        <rFont val="宋体"/>
        <family val="0"/>
      </rPr>
      <t>207-10</t>
    </r>
  </si>
  <si>
    <r>
      <rPr>
        <sz val="11"/>
        <rFont val="宋体"/>
        <family val="0"/>
      </rPr>
      <t>浆砌混凝土砖明盖板方沟</t>
    </r>
  </si>
  <si>
    <r>
      <rPr>
        <sz val="11"/>
        <rFont val="宋体"/>
        <family val="0"/>
      </rPr>
      <t>208-3</t>
    </r>
  </si>
  <si>
    <r>
      <rPr>
        <sz val="11"/>
        <rFont val="宋体"/>
        <family val="0"/>
      </rPr>
      <t>浆砌片石护坡</t>
    </r>
  </si>
  <si>
    <r>
      <rPr>
        <sz val="11"/>
        <rFont val="宋体"/>
        <family val="0"/>
      </rPr>
      <t>209-3</t>
    </r>
  </si>
  <si>
    <r>
      <rPr>
        <sz val="11"/>
        <rFont val="宋体"/>
        <family val="0"/>
      </rPr>
      <t>混凝土挡土墙</t>
    </r>
  </si>
  <si>
    <r>
      <rPr>
        <sz val="11"/>
        <rFont val="宋体"/>
        <family val="0"/>
      </rPr>
      <t>路肩墙</t>
    </r>
  </si>
  <si>
    <r>
      <rPr>
        <sz val="11"/>
        <rFont val="宋体"/>
        <family val="0"/>
      </rPr>
      <t>挖除桥梁施工便道</t>
    </r>
  </si>
  <si>
    <r>
      <rPr>
        <sz val="11"/>
        <rFont val="宋体"/>
        <family val="0"/>
      </rPr>
      <t>304-4</t>
    </r>
  </si>
  <si>
    <r>
      <rPr>
        <sz val="11"/>
        <rFont val="宋体"/>
        <family val="0"/>
      </rPr>
      <t>水泥稳定粒料（底）基层</t>
    </r>
  </si>
  <si>
    <r>
      <rPr>
        <sz val="11"/>
        <rFont val="宋体"/>
        <family val="0"/>
      </rPr>
      <t>水泥稳定碎石 厚18cm</t>
    </r>
  </si>
  <si>
    <r>
      <rPr>
        <sz val="11"/>
        <rFont val="宋体"/>
        <family val="0"/>
      </rPr>
      <t>免振压水泥稳定碎石 厚18cm</t>
    </r>
  </si>
  <si>
    <r>
      <rPr>
        <sz val="11"/>
        <rFont val="宋体"/>
        <family val="0"/>
      </rPr>
      <t>305-4</t>
    </r>
  </si>
  <si>
    <r>
      <rPr>
        <sz val="11"/>
        <rFont val="宋体"/>
        <family val="0"/>
      </rPr>
      <t>石灰粉煤灰稳定粒料（底）基层</t>
    </r>
  </si>
  <si>
    <r>
      <rPr>
        <sz val="11"/>
        <rFont val="宋体"/>
        <family val="0"/>
      </rPr>
      <t>二灰稳定碎石 厚18cm</t>
    </r>
  </si>
  <si>
    <r>
      <rPr>
        <sz val="11"/>
        <rFont val="宋体"/>
        <family val="0"/>
      </rPr>
      <t>308-1</t>
    </r>
  </si>
  <si>
    <r>
      <rPr>
        <sz val="11"/>
        <rFont val="宋体"/>
        <family val="0"/>
      </rPr>
      <t>透层</t>
    </r>
  </si>
  <si>
    <r>
      <rPr>
        <sz val="11"/>
        <rFont val="宋体"/>
        <family val="0"/>
      </rPr>
      <t>改性乳化沥青透层（1.0Kg/m2）</t>
    </r>
  </si>
  <si>
    <r>
      <rPr>
        <sz val="11"/>
        <rFont val="宋体"/>
        <family val="0"/>
      </rPr>
      <t>308-2</t>
    </r>
  </si>
  <si>
    <r>
      <rPr>
        <sz val="11"/>
        <rFont val="宋体"/>
        <family val="0"/>
      </rPr>
      <t>粘层</t>
    </r>
  </si>
  <si>
    <r>
      <rPr>
        <sz val="11"/>
        <rFont val="宋体"/>
        <family val="0"/>
      </rPr>
      <t>改性乳化沥青粘层（0.5Kg/m2）</t>
    </r>
  </si>
  <si>
    <r>
      <rPr>
        <sz val="11"/>
        <rFont val="宋体"/>
        <family val="0"/>
      </rPr>
      <t>309-1</t>
    </r>
  </si>
  <si>
    <r>
      <rPr>
        <sz val="11"/>
        <rFont val="宋体"/>
        <family val="0"/>
      </rPr>
      <t>细粒式沥青混凝土</t>
    </r>
  </si>
  <si>
    <r>
      <rPr>
        <sz val="11"/>
        <rFont val="宋体"/>
        <family val="0"/>
      </rPr>
      <t>ZAC-13C 4cm</t>
    </r>
  </si>
  <si>
    <r>
      <rPr>
        <sz val="11"/>
        <rFont val="宋体"/>
        <family val="0"/>
      </rPr>
      <t>ARAC-13C 4cm</t>
    </r>
  </si>
  <si>
    <r>
      <rPr>
        <sz val="11"/>
        <rFont val="宋体"/>
        <family val="0"/>
      </rPr>
      <t>ARAC-13C（抗车辙） 4cm</t>
    </r>
  </si>
  <si>
    <r>
      <rPr>
        <sz val="11"/>
        <rFont val="宋体"/>
        <family val="0"/>
      </rPr>
      <t>309-2</t>
    </r>
  </si>
  <si>
    <r>
      <rPr>
        <sz val="11"/>
        <rFont val="宋体"/>
        <family val="0"/>
      </rPr>
      <t>中粒式沥青混凝土</t>
    </r>
  </si>
  <si>
    <r>
      <rPr>
        <sz val="11"/>
        <rFont val="宋体"/>
        <family val="0"/>
      </rPr>
      <t>ZAC-20C  5cm</t>
    </r>
  </si>
  <si>
    <r>
      <rPr>
        <sz val="11"/>
        <rFont val="宋体"/>
        <family val="0"/>
      </rPr>
      <t>ZAC-20C（抗车辙）  5cm</t>
    </r>
  </si>
  <si>
    <r>
      <rPr>
        <sz val="11"/>
        <rFont val="宋体"/>
        <family val="0"/>
      </rPr>
      <t>309-3</t>
    </r>
  </si>
  <si>
    <r>
      <rPr>
        <sz val="11"/>
        <rFont val="宋体"/>
        <family val="0"/>
      </rPr>
      <t>粗粒式沥青混凝土</t>
    </r>
  </si>
  <si>
    <r>
      <rPr>
        <sz val="11"/>
        <rFont val="宋体"/>
        <family val="0"/>
      </rPr>
      <t>ZAC-25C  7cm</t>
    </r>
  </si>
  <si>
    <r>
      <rPr>
        <sz val="11"/>
        <rFont val="宋体"/>
        <family val="0"/>
      </rPr>
      <t>310-2</t>
    </r>
  </si>
  <si>
    <r>
      <rPr>
        <sz val="11"/>
        <rFont val="宋体"/>
        <family val="0"/>
      </rPr>
      <t>封层</t>
    </r>
  </si>
  <si>
    <r>
      <rPr>
        <sz val="11"/>
        <rFont val="宋体"/>
        <family val="0"/>
      </rPr>
      <t>改性乳化沥青下封层（1.0Kg/m2）</t>
    </r>
  </si>
  <si>
    <r>
      <rPr>
        <sz val="11"/>
        <rFont val="宋体"/>
        <family val="0"/>
      </rPr>
      <t>313-1</t>
    </r>
  </si>
  <si>
    <r>
      <rPr>
        <sz val="11"/>
        <rFont val="宋体"/>
        <family val="0"/>
      </rPr>
      <t>路肩培土</t>
    </r>
  </si>
  <si>
    <r>
      <rPr>
        <sz val="11"/>
        <rFont val="宋体"/>
        <family val="0"/>
      </rPr>
      <t>313-5</t>
    </r>
  </si>
  <si>
    <r>
      <rPr>
        <sz val="11"/>
        <rFont val="宋体"/>
        <family val="0"/>
      </rPr>
      <t>混凝土预制块路缘石</t>
    </r>
  </si>
  <si>
    <r>
      <rPr>
        <sz val="11"/>
        <rFont val="宋体"/>
        <family val="0"/>
      </rPr>
      <t>坡型路缘石</t>
    </r>
  </si>
  <si>
    <r>
      <rPr>
        <sz val="11"/>
        <rFont val="宋体"/>
        <family val="0"/>
      </rPr>
      <t>新建乙3型路缘石</t>
    </r>
  </si>
  <si>
    <r>
      <rPr>
        <sz val="11"/>
        <rFont val="宋体"/>
        <family val="0"/>
      </rPr>
      <t>急流槽</t>
    </r>
  </si>
  <si>
    <r>
      <rPr>
        <sz val="11"/>
        <rFont val="宋体"/>
        <family val="0"/>
      </rPr>
      <t>急流槽（L=14.07）</t>
    </r>
  </si>
  <si>
    <r>
      <rPr>
        <sz val="11"/>
        <rFont val="宋体"/>
        <family val="0"/>
      </rPr>
      <t>道</t>
    </r>
  </si>
  <si>
    <r>
      <rPr>
        <sz val="11"/>
        <rFont val="宋体"/>
        <family val="0"/>
      </rPr>
      <t>急流槽（L=2.52）</t>
    </r>
  </si>
  <si>
    <r>
      <rPr>
        <sz val="11"/>
        <rFont val="宋体"/>
        <family val="0"/>
      </rPr>
      <t>314-1</t>
    </r>
  </si>
  <si>
    <r>
      <rPr>
        <sz val="11"/>
        <rFont val="宋体"/>
        <family val="0"/>
      </rPr>
      <t>排水管</t>
    </r>
  </si>
  <si>
    <t>混凝土管 （d=1000mm）</t>
  </si>
  <si>
    <t>-b2</t>
  </si>
  <si>
    <t>-b1</t>
  </si>
  <si>
    <t>掺拌碎石处治（掺40%碎石）</t>
  </si>
  <si>
    <t>314-8</t>
  </si>
  <si>
    <t>隔离带导水槽</t>
  </si>
  <si>
    <t>道</t>
  </si>
  <si>
    <r>
      <rPr>
        <sz val="11"/>
        <rFont val="宋体"/>
        <family val="0"/>
      </rPr>
      <t>314-</t>
    </r>
    <r>
      <rPr>
        <sz val="11"/>
        <rFont val="宋体"/>
        <family val="0"/>
      </rPr>
      <t>9</t>
    </r>
  </si>
  <si>
    <r>
      <rPr>
        <sz val="11"/>
        <rFont val="宋体"/>
        <family val="0"/>
      </rPr>
      <t>403-1</t>
    </r>
  </si>
  <si>
    <r>
      <rPr>
        <sz val="11"/>
        <rFont val="宋体"/>
        <family val="0"/>
      </rPr>
      <t>基础钢筋(包括灌注桩、承台、沉桩、沉井等)</t>
    </r>
  </si>
  <si>
    <r>
      <rPr>
        <sz val="11"/>
        <rFont val="宋体"/>
        <family val="0"/>
      </rPr>
      <t>-b</t>
    </r>
  </si>
  <si>
    <r>
      <rPr>
        <sz val="11"/>
        <rFont val="宋体"/>
        <family val="0"/>
      </rPr>
      <t>带肋钢筋（HRB335、HRB400）</t>
    </r>
  </si>
  <si>
    <r>
      <rPr>
        <sz val="11"/>
        <rFont val="宋体"/>
        <family val="0"/>
      </rPr>
      <t>kg</t>
    </r>
  </si>
  <si>
    <r>
      <rPr>
        <sz val="11"/>
        <rFont val="宋体"/>
        <family val="0"/>
      </rPr>
      <t>403-2</t>
    </r>
  </si>
  <si>
    <r>
      <rPr>
        <sz val="11"/>
        <rFont val="宋体"/>
        <family val="0"/>
      </rPr>
      <t>下部结构钢筋</t>
    </r>
  </si>
  <si>
    <r>
      <rPr>
        <sz val="11"/>
        <rFont val="宋体"/>
        <family val="0"/>
      </rPr>
      <t>-a</t>
    </r>
  </si>
  <si>
    <r>
      <rPr>
        <sz val="11"/>
        <rFont val="宋体"/>
        <family val="0"/>
      </rPr>
      <t>光圆钢筋（HPB235、HPB300）</t>
    </r>
  </si>
  <si>
    <r>
      <rPr>
        <sz val="11"/>
        <rFont val="宋体"/>
        <family val="0"/>
      </rPr>
      <t>403-3</t>
    </r>
  </si>
  <si>
    <r>
      <rPr>
        <sz val="11"/>
        <rFont val="宋体"/>
        <family val="0"/>
      </rPr>
      <t>上部结构钢筋</t>
    </r>
  </si>
  <si>
    <r>
      <rPr>
        <sz val="11"/>
        <rFont val="宋体"/>
        <family val="0"/>
      </rPr>
      <t>403-4</t>
    </r>
  </si>
  <si>
    <r>
      <rPr>
        <sz val="11"/>
        <rFont val="宋体"/>
        <family val="0"/>
      </rPr>
      <t>附属结构钢筋</t>
    </r>
  </si>
  <si>
    <r>
      <rPr>
        <sz val="11"/>
        <rFont val="宋体"/>
        <family val="0"/>
      </rPr>
      <t>带肋钢筋(HRB335、HRB400)</t>
    </r>
  </si>
  <si>
    <r>
      <rPr>
        <sz val="11"/>
        <rFont val="宋体"/>
        <family val="0"/>
      </rPr>
      <t>403-5</t>
    </r>
  </si>
  <si>
    <r>
      <rPr>
        <sz val="11"/>
        <rFont val="宋体"/>
        <family val="0"/>
      </rPr>
      <t>冷轧带肋钢筋焊网</t>
    </r>
  </si>
  <si>
    <r>
      <rPr>
        <sz val="11"/>
        <rFont val="宋体"/>
        <family val="0"/>
      </rPr>
      <t>405-1</t>
    </r>
  </si>
  <si>
    <r>
      <rPr>
        <sz val="11"/>
        <rFont val="宋体"/>
        <family val="0"/>
      </rPr>
      <t>钻孔灌注桩</t>
    </r>
  </si>
  <si>
    <r>
      <rPr>
        <sz val="11"/>
        <rFont val="宋体"/>
        <family val="0"/>
      </rPr>
      <t>φ1.2m桩</t>
    </r>
  </si>
  <si>
    <r>
      <rPr>
        <sz val="11"/>
        <rFont val="宋体"/>
        <family val="0"/>
      </rPr>
      <t>m</t>
    </r>
  </si>
  <si>
    <r>
      <rPr>
        <sz val="11"/>
        <rFont val="宋体"/>
        <family val="0"/>
      </rPr>
      <t>410-2</t>
    </r>
  </si>
  <si>
    <r>
      <rPr>
        <sz val="11"/>
        <rFont val="宋体"/>
        <family val="0"/>
      </rPr>
      <t>混凝土下部结构</t>
    </r>
  </si>
  <si>
    <r>
      <rPr>
        <sz val="11"/>
        <rFont val="宋体"/>
        <family val="0"/>
      </rPr>
      <t>C40桥墩柱</t>
    </r>
  </si>
  <si>
    <r>
      <rPr>
        <sz val="11"/>
        <rFont val="宋体"/>
        <family val="0"/>
      </rPr>
      <t>m3</t>
    </r>
  </si>
  <si>
    <r>
      <rPr>
        <sz val="11"/>
        <rFont val="宋体"/>
        <family val="0"/>
      </rPr>
      <t>C30桥台盖梁</t>
    </r>
  </si>
  <si>
    <r>
      <rPr>
        <sz val="11"/>
        <rFont val="宋体"/>
        <family val="0"/>
      </rPr>
      <t>-c</t>
    </r>
  </si>
  <si>
    <r>
      <rPr>
        <sz val="11"/>
        <rFont val="宋体"/>
        <family val="0"/>
      </rPr>
      <t>C30桥台耳背墙</t>
    </r>
  </si>
  <si>
    <r>
      <rPr>
        <sz val="11"/>
        <rFont val="宋体"/>
        <family val="0"/>
      </rPr>
      <t>-d</t>
    </r>
  </si>
  <si>
    <r>
      <rPr>
        <sz val="11"/>
        <rFont val="宋体"/>
        <family val="0"/>
      </rPr>
      <t>C30支座垫石</t>
    </r>
  </si>
  <si>
    <r>
      <rPr>
        <sz val="11"/>
        <rFont val="宋体"/>
        <family val="0"/>
      </rPr>
      <t>-e</t>
    </r>
  </si>
  <si>
    <r>
      <rPr>
        <sz val="11"/>
        <rFont val="宋体"/>
        <family val="0"/>
      </rPr>
      <t>C45支座垫石</t>
    </r>
  </si>
  <si>
    <r>
      <rPr>
        <sz val="11"/>
        <rFont val="宋体"/>
        <family val="0"/>
      </rPr>
      <t>-f</t>
    </r>
  </si>
  <si>
    <r>
      <rPr>
        <sz val="11"/>
        <rFont val="宋体"/>
        <family val="0"/>
      </rPr>
      <t>抗震设施</t>
    </r>
  </si>
  <si>
    <r>
      <rPr>
        <sz val="11"/>
        <rFont val="宋体"/>
        <family val="0"/>
      </rPr>
      <t>套</t>
    </r>
  </si>
  <si>
    <r>
      <rPr>
        <sz val="11"/>
        <rFont val="宋体"/>
        <family val="0"/>
      </rPr>
      <t>410-5</t>
    </r>
  </si>
  <si>
    <r>
      <rPr>
        <sz val="11"/>
        <rFont val="宋体"/>
        <family val="0"/>
      </rPr>
      <t>上部结构现浇整体化混凝土</t>
    </r>
  </si>
  <si>
    <r>
      <rPr>
        <sz val="11"/>
        <rFont val="宋体"/>
        <family val="0"/>
      </rPr>
      <t>C50 T梁</t>
    </r>
  </si>
  <si>
    <r>
      <rPr>
        <sz val="11"/>
        <rFont val="宋体"/>
        <family val="0"/>
      </rPr>
      <t>410-6</t>
    </r>
  </si>
  <si>
    <r>
      <rPr>
        <sz val="11"/>
        <rFont val="宋体"/>
        <family val="0"/>
      </rPr>
      <t>现浇混凝土附属结构</t>
    </r>
  </si>
  <si>
    <r>
      <rPr>
        <sz val="11"/>
        <rFont val="宋体"/>
        <family val="0"/>
      </rPr>
      <t>C30搭板</t>
    </r>
  </si>
  <si>
    <r>
      <rPr>
        <sz val="11"/>
        <rFont val="宋体"/>
        <family val="0"/>
      </rPr>
      <t>410-8</t>
    </r>
  </si>
  <si>
    <r>
      <rPr>
        <sz val="11"/>
        <rFont val="宋体"/>
        <family val="0"/>
      </rPr>
      <t>附属结构</t>
    </r>
  </si>
  <si>
    <r>
      <rPr>
        <sz val="11"/>
        <rFont val="宋体"/>
        <family val="0"/>
      </rPr>
      <t>中央隔离带</t>
    </r>
  </si>
  <si>
    <r>
      <rPr>
        <sz val="11"/>
        <rFont val="宋体"/>
        <family val="0"/>
      </rPr>
      <t>防撞墩</t>
    </r>
  </si>
  <si>
    <r>
      <rPr>
        <sz val="11"/>
        <rFont val="宋体"/>
        <family val="0"/>
      </rPr>
      <t>C20桥头梯道</t>
    </r>
  </si>
  <si>
    <r>
      <rPr>
        <sz val="11"/>
        <rFont val="宋体"/>
        <family val="0"/>
      </rPr>
      <t>411-5</t>
    </r>
  </si>
  <si>
    <r>
      <rPr>
        <sz val="11"/>
        <rFont val="宋体"/>
        <family val="0"/>
      </rPr>
      <t>后张法预应力钢绞线</t>
    </r>
  </si>
  <si>
    <r>
      <rPr>
        <sz val="11"/>
        <rFont val="宋体"/>
        <family val="0"/>
      </rPr>
      <t>T梁钢绞线</t>
    </r>
  </si>
  <si>
    <r>
      <rPr>
        <sz val="11"/>
        <rFont val="宋体"/>
        <family val="0"/>
      </rPr>
      <t>桥墩盖梁钢绞线</t>
    </r>
  </si>
  <si>
    <r>
      <rPr>
        <sz val="11"/>
        <rFont val="宋体"/>
        <family val="0"/>
      </rPr>
      <t>411-8</t>
    </r>
  </si>
  <si>
    <r>
      <rPr>
        <sz val="11"/>
        <rFont val="宋体"/>
        <family val="0"/>
      </rPr>
      <t>预制预应力混凝土上部结构</t>
    </r>
  </si>
  <si>
    <r>
      <rPr>
        <sz val="11"/>
        <rFont val="宋体"/>
        <family val="0"/>
      </rPr>
      <t>C50预制T梁</t>
    </r>
  </si>
  <si>
    <r>
      <rPr>
        <sz val="11"/>
        <rFont val="宋体"/>
        <family val="0"/>
      </rPr>
      <t>411-9</t>
    </r>
  </si>
  <si>
    <r>
      <rPr>
        <sz val="11"/>
        <rFont val="宋体"/>
        <family val="0"/>
      </rPr>
      <t>现浇预应力混凝土</t>
    </r>
  </si>
  <si>
    <r>
      <rPr>
        <sz val="11"/>
        <rFont val="宋体"/>
        <family val="0"/>
      </rPr>
      <t>C45桥墩盖梁</t>
    </r>
  </si>
  <si>
    <r>
      <rPr>
        <sz val="11"/>
        <rFont val="宋体"/>
        <family val="0"/>
      </rPr>
      <t>413-5</t>
    </r>
  </si>
  <si>
    <r>
      <rPr>
        <sz val="11"/>
        <rFont val="宋体"/>
        <family val="0"/>
      </rPr>
      <t>锥坡护砌</t>
    </r>
  </si>
  <si>
    <r>
      <rPr>
        <sz val="11"/>
        <rFont val="宋体"/>
        <family val="0"/>
      </rPr>
      <t>铅丝石笼</t>
    </r>
  </si>
  <si>
    <r>
      <rPr>
        <sz val="11"/>
        <rFont val="宋体"/>
        <family val="0"/>
      </rPr>
      <t>415-1</t>
    </r>
  </si>
  <si>
    <r>
      <rPr>
        <sz val="11"/>
        <rFont val="宋体"/>
        <family val="0"/>
      </rPr>
      <t>沥青混凝土桥面铺装</t>
    </r>
  </si>
  <si>
    <r>
      <rPr>
        <sz val="11"/>
        <rFont val="宋体"/>
        <family val="0"/>
      </rPr>
      <t>ARAC-13C 4cm</t>
    </r>
  </si>
  <si>
    <r>
      <rPr>
        <sz val="11"/>
        <rFont val="宋体"/>
        <family val="0"/>
      </rPr>
      <t>m2</t>
    </r>
  </si>
  <si>
    <r>
      <rPr>
        <sz val="11"/>
        <rFont val="宋体"/>
        <family val="0"/>
      </rPr>
      <t>ZAC-20C 5cm</t>
    </r>
  </si>
  <si>
    <r>
      <rPr>
        <sz val="11"/>
        <rFont val="宋体"/>
        <family val="0"/>
      </rPr>
      <t>改性乳化沥青粘层</t>
    </r>
  </si>
  <si>
    <r>
      <rPr>
        <sz val="11"/>
        <rFont val="宋体"/>
        <family val="0"/>
      </rPr>
      <t>415-2</t>
    </r>
  </si>
  <si>
    <r>
      <rPr>
        <sz val="11"/>
        <rFont val="宋体"/>
        <family val="0"/>
      </rPr>
      <t>水泥混凝土桥面铺装</t>
    </r>
  </si>
  <si>
    <r>
      <rPr>
        <sz val="11"/>
        <rFont val="宋体"/>
        <family val="0"/>
      </rPr>
      <t>C45桥面混凝土（掺聚丙烯纤维） 10cm</t>
    </r>
  </si>
  <si>
    <r>
      <rPr>
        <sz val="11"/>
        <rFont val="宋体"/>
        <family val="0"/>
      </rPr>
      <t>415-3</t>
    </r>
  </si>
  <si>
    <r>
      <rPr>
        <sz val="11"/>
        <rFont val="宋体"/>
        <family val="0"/>
      </rPr>
      <t>防水层</t>
    </r>
  </si>
  <si>
    <r>
      <rPr>
        <sz val="11"/>
        <rFont val="宋体"/>
        <family val="0"/>
      </rPr>
      <t>橡胶沥青防水粘结层</t>
    </r>
  </si>
  <si>
    <r>
      <rPr>
        <sz val="11"/>
        <rFont val="宋体"/>
        <family val="0"/>
      </rPr>
      <t>416-2</t>
    </r>
  </si>
  <si>
    <r>
      <rPr>
        <sz val="11"/>
        <rFont val="宋体"/>
        <family val="0"/>
      </rPr>
      <t>圆形板式橡胶支座</t>
    </r>
  </si>
  <si>
    <r>
      <rPr>
        <sz val="11"/>
        <rFont val="宋体"/>
        <family val="0"/>
      </rPr>
      <t>GYZ 300×63mm（CR）</t>
    </r>
  </si>
  <si>
    <r>
      <rPr>
        <sz val="11"/>
        <rFont val="宋体"/>
        <family val="0"/>
      </rPr>
      <t>个</t>
    </r>
  </si>
  <si>
    <r>
      <rPr>
        <sz val="11"/>
        <rFont val="宋体"/>
        <family val="0"/>
      </rPr>
      <t>417-2</t>
    </r>
  </si>
  <si>
    <r>
      <rPr>
        <sz val="11"/>
        <rFont val="宋体"/>
        <family val="0"/>
      </rPr>
      <t>模数式伸缩装置</t>
    </r>
  </si>
  <si>
    <r>
      <rPr>
        <sz val="11"/>
        <rFont val="宋体"/>
        <family val="0"/>
      </rPr>
      <t>Z型钢80型伸缩缝</t>
    </r>
  </si>
  <si>
    <r>
      <rPr>
        <sz val="11"/>
        <rFont val="宋体"/>
        <family val="0"/>
      </rPr>
      <t>419-1</t>
    </r>
  </si>
  <si>
    <r>
      <rPr>
        <sz val="11"/>
        <rFont val="宋体"/>
        <family val="0"/>
      </rPr>
      <t>单孔钢筋混凝土圆管涵</t>
    </r>
  </si>
  <si>
    <r>
      <rPr>
        <sz val="11"/>
        <rFont val="宋体"/>
        <family val="0"/>
      </rPr>
      <t>1-1.2 主涵</t>
    </r>
  </si>
  <si>
    <r>
      <rPr>
        <sz val="11"/>
        <rFont val="宋体"/>
        <family val="0"/>
      </rPr>
      <t>1-1.0 边涵</t>
    </r>
  </si>
  <si>
    <r>
      <rPr>
        <sz val="11"/>
        <rFont val="宋体"/>
        <family val="0"/>
      </rPr>
      <t>420-1</t>
    </r>
  </si>
  <si>
    <r>
      <rPr>
        <sz val="11"/>
        <rFont val="宋体"/>
        <family val="0"/>
      </rPr>
      <t>钢筋混凝土盖板涵</t>
    </r>
  </si>
  <si>
    <r>
      <rPr>
        <sz val="11"/>
        <rFont val="宋体"/>
        <family val="0"/>
      </rPr>
      <t>1-2.0*1.0 主涵</t>
    </r>
  </si>
  <si>
    <r>
      <rPr>
        <sz val="11"/>
        <rFont val="宋体"/>
        <family val="0"/>
      </rPr>
      <t>1-3.0*2.0 主涵</t>
    </r>
  </si>
  <si>
    <r>
      <rPr>
        <sz val="11"/>
        <rFont val="宋体"/>
        <family val="0"/>
      </rPr>
      <t>1-3.0*1.5 主涵</t>
    </r>
  </si>
  <si>
    <t>AC-13C 4cm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</si>
</sst>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0.000"/>
    <numFmt numFmtId="207" formatCode="#0"/>
  </numFmts>
  <fonts count="5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sz val="11"/>
      <color rgb="FF000000"/>
      <name val="Cambria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49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4" fontId="5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51" fillId="32" borderId="12" xfId="56" applyNumberFormat="1" applyFont="1" applyFill="1" applyBorder="1" applyAlignment="1" applyProtection="1">
      <alignment horizontal="center" vertical="center" wrapText="1"/>
      <protection/>
    </xf>
    <xf numFmtId="0" fontId="51" fillId="32" borderId="13" xfId="56" applyNumberFormat="1" applyFont="1" applyFill="1" applyBorder="1" applyAlignment="1" applyProtection="1">
      <alignment horizontal="left" vertical="center" wrapText="1"/>
      <protection/>
    </xf>
    <xf numFmtId="0" fontId="51" fillId="32" borderId="13" xfId="56" applyNumberFormat="1" applyFont="1" applyFill="1" applyBorder="1" applyAlignment="1" applyProtection="1">
      <alignment horizontal="center" vertical="center" wrapText="1"/>
      <protection/>
    </xf>
    <xf numFmtId="185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1" fillId="32" borderId="12" xfId="57" applyNumberFormat="1" applyFont="1" applyFill="1" applyBorder="1" applyAlignment="1" applyProtection="1">
      <alignment horizontal="center" vertical="center" wrapText="1"/>
      <protection/>
    </xf>
    <xf numFmtId="0" fontId="51" fillId="32" borderId="13" xfId="57" applyNumberFormat="1" applyFont="1" applyFill="1" applyBorder="1" applyAlignment="1" applyProtection="1">
      <alignment horizontal="left" vertical="center" wrapText="1"/>
      <protection/>
    </xf>
    <xf numFmtId="0" fontId="51" fillId="32" borderId="13" xfId="57" applyNumberFormat="1" applyFont="1" applyFill="1" applyBorder="1" applyAlignment="1" applyProtection="1">
      <alignment horizontal="center" vertical="center" wrapText="1"/>
      <protection/>
    </xf>
    <xf numFmtId="0" fontId="51" fillId="32" borderId="12" xfId="58" applyNumberFormat="1" applyFont="1" applyFill="1" applyBorder="1" applyAlignment="1" applyProtection="1">
      <alignment horizontal="center" vertical="center" wrapText="1"/>
      <protection/>
    </xf>
    <xf numFmtId="0" fontId="51" fillId="32" borderId="13" xfId="58" applyNumberFormat="1" applyFont="1" applyFill="1" applyBorder="1" applyAlignment="1" applyProtection="1">
      <alignment horizontal="left" vertical="center" wrapText="1"/>
      <protection/>
    </xf>
    <xf numFmtId="0" fontId="51" fillId="32" borderId="13" xfId="58" applyNumberFormat="1" applyFont="1" applyFill="1" applyBorder="1" applyAlignment="1" applyProtection="1">
      <alignment horizontal="center" vertical="center" wrapText="1"/>
      <protection/>
    </xf>
    <xf numFmtId="193" fontId="51" fillId="32" borderId="13" xfId="57" applyNumberFormat="1" applyFont="1" applyFill="1" applyBorder="1" applyAlignment="1" applyProtection="1">
      <alignment horizontal="center" vertical="center" wrapText="1"/>
      <protection/>
    </xf>
    <xf numFmtId="193" fontId="51" fillId="32" borderId="13" xfId="58" applyNumberFormat="1" applyFont="1" applyFill="1" applyBorder="1" applyAlignment="1" applyProtection="1">
      <alignment horizontal="center" vertical="center" wrapText="1"/>
      <protection/>
    </xf>
    <xf numFmtId="207" fontId="51" fillId="32" borderId="13" xfId="56" applyNumberFormat="1" applyFont="1" applyFill="1" applyBorder="1" applyAlignment="1" applyProtection="1">
      <alignment horizontal="center" vertical="center" wrapText="1"/>
      <protection/>
    </xf>
    <xf numFmtId="207" fontId="51" fillId="32" borderId="13" xfId="57" applyNumberFormat="1" applyFont="1" applyFill="1" applyBorder="1" applyAlignment="1" applyProtection="1">
      <alignment horizontal="center" vertical="center" wrapText="1"/>
      <protection/>
    </xf>
    <xf numFmtId="207" fontId="51" fillId="32" borderId="13" xfId="58" applyNumberFormat="1" applyFont="1" applyFill="1" applyBorder="1" applyAlignment="1" applyProtection="1">
      <alignment horizontal="center" vertical="center" wrapText="1"/>
      <protection/>
    </xf>
    <xf numFmtId="0" fontId="51" fillId="32" borderId="12" xfId="59" applyNumberFormat="1" applyFont="1" applyFill="1" applyBorder="1" applyAlignment="1" applyProtection="1">
      <alignment horizontal="center" vertical="center" wrapText="1"/>
      <protection/>
    </xf>
    <xf numFmtId="0" fontId="51" fillId="32" borderId="13" xfId="59" applyNumberFormat="1" applyFont="1" applyFill="1" applyBorder="1" applyAlignment="1" applyProtection="1">
      <alignment horizontal="left" vertical="center" wrapText="1"/>
      <protection/>
    </xf>
    <xf numFmtId="0" fontId="51" fillId="32" borderId="13" xfId="59" applyNumberFormat="1" applyFont="1" applyFill="1" applyBorder="1" applyAlignment="1" applyProtection="1">
      <alignment horizontal="center" vertical="center" wrapText="1"/>
      <protection/>
    </xf>
    <xf numFmtId="192" fontId="51" fillId="32" borderId="13" xfId="59" applyNumberFormat="1" applyFont="1" applyFill="1" applyBorder="1" applyAlignment="1" applyProtection="1">
      <alignment horizontal="center" vertical="center" wrapText="1"/>
      <protection/>
    </xf>
    <xf numFmtId="193" fontId="51" fillId="32" borderId="13" xfId="59" applyNumberFormat="1" applyFont="1" applyFill="1" applyBorder="1" applyAlignment="1" applyProtection="1">
      <alignment horizontal="center" vertical="center" wrapText="1"/>
      <protection/>
    </xf>
    <xf numFmtId="207" fontId="51" fillId="32" borderId="13" xfId="59" applyNumberFormat="1" applyFont="1" applyFill="1" applyBorder="1" applyAlignment="1" applyProtection="1">
      <alignment horizontal="center" vertical="center" wrapText="1"/>
      <protection/>
    </xf>
    <xf numFmtId="0" fontId="51" fillId="32" borderId="10" xfId="60" applyNumberFormat="1" applyFont="1" applyFill="1" applyBorder="1" applyAlignment="1" applyProtection="1">
      <alignment horizontal="center" vertical="center" wrapText="1"/>
      <protection/>
    </xf>
    <xf numFmtId="0" fontId="51" fillId="32" borderId="10" xfId="60" applyNumberFormat="1" applyFont="1" applyFill="1" applyBorder="1" applyAlignment="1" applyProtection="1">
      <alignment horizontal="left" vertical="center" wrapText="1"/>
      <protection/>
    </xf>
    <xf numFmtId="192" fontId="51" fillId="32" borderId="10" xfId="60" applyNumberFormat="1" applyFont="1" applyFill="1" applyBorder="1" applyAlignment="1" applyProtection="1">
      <alignment horizontal="center" vertical="center" wrapText="1"/>
      <protection/>
    </xf>
    <xf numFmtId="193" fontId="51" fillId="32" borderId="10" xfId="60" applyNumberFormat="1" applyFont="1" applyFill="1" applyBorder="1" applyAlignment="1" applyProtection="1">
      <alignment horizontal="center" vertical="center" wrapText="1"/>
      <protection/>
    </xf>
    <xf numFmtId="0" fontId="51" fillId="32" borderId="12" xfId="61" applyNumberFormat="1" applyFont="1" applyFill="1" applyBorder="1" applyAlignment="1" applyProtection="1">
      <alignment horizontal="center" vertical="center" wrapText="1"/>
      <protection/>
    </xf>
    <xf numFmtId="0" fontId="51" fillId="32" borderId="13" xfId="61" applyNumberFormat="1" applyFont="1" applyFill="1" applyBorder="1" applyAlignment="1" applyProtection="1">
      <alignment horizontal="left" vertical="center" wrapText="1"/>
      <protection/>
    </xf>
    <xf numFmtId="0" fontId="51" fillId="32" borderId="13" xfId="61" applyNumberFormat="1" applyFont="1" applyFill="1" applyBorder="1" applyAlignment="1" applyProtection="1">
      <alignment horizontal="center" vertical="center" wrapText="1"/>
      <protection/>
    </xf>
    <xf numFmtId="192" fontId="51" fillId="32" borderId="13" xfId="61" applyNumberFormat="1" applyFont="1" applyFill="1" applyBorder="1" applyAlignment="1" applyProtection="1">
      <alignment horizontal="center" vertical="center" wrapText="1"/>
      <protection/>
    </xf>
    <xf numFmtId="193" fontId="51" fillId="32" borderId="13" xfId="61" applyNumberFormat="1" applyFont="1" applyFill="1" applyBorder="1" applyAlignment="1" applyProtection="1">
      <alignment horizontal="center" vertical="center" wrapText="1"/>
      <protection/>
    </xf>
    <xf numFmtId="0" fontId="7" fillId="32" borderId="13" xfId="61" applyNumberFormat="1" applyFont="1" applyFill="1" applyBorder="1" applyAlignment="1" applyProtection="1">
      <alignment horizontal="left" vertical="center" wrapText="1"/>
      <protection/>
    </xf>
    <xf numFmtId="0" fontId="7" fillId="32" borderId="12" xfId="58" applyNumberFormat="1" applyFont="1" applyFill="1" applyBorder="1" applyAlignment="1" applyProtection="1" quotePrefix="1">
      <alignment horizontal="center" vertical="center" wrapText="1"/>
      <protection/>
    </xf>
    <xf numFmtId="0" fontId="7" fillId="32" borderId="13" xfId="58" applyNumberFormat="1" applyFont="1" applyFill="1" applyBorder="1" applyAlignment="1" applyProtection="1">
      <alignment horizontal="left" vertical="center" wrapText="1"/>
      <protection/>
    </xf>
    <xf numFmtId="0" fontId="7" fillId="32" borderId="10" xfId="60" applyNumberFormat="1" applyFont="1" applyFill="1" applyBorder="1" applyAlignment="1" applyProtection="1">
      <alignment horizontal="center" vertical="center" wrapText="1"/>
      <protection/>
    </xf>
    <xf numFmtId="0" fontId="51" fillId="0" borderId="10" xfId="60" applyNumberFormat="1" applyFont="1" applyFill="1" applyBorder="1" applyAlignment="1" applyProtection="1">
      <alignment horizontal="center" vertical="center" wrapText="1"/>
      <protection/>
    </xf>
    <xf numFmtId="0" fontId="51" fillId="0" borderId="10" xfId="60" applyNumberFormat="1" applyFont="1" applyFill="1" applyBorder="1" applyAlignment="1" applyProtection="1">
      <alignment horizontal="left" vertical="center" wrapText="1"/>
      <protection/>
    </xf>
    <xf numFmtId="0" fontId="51" fillId="32" borderId="12" xfId="46" applyNumberFormat="1" applyFont="1" applyFill="1" applyBorder="1" applyAlignment="1" applyProtection="1">
      <alignment horizontal="center" vertical="center" wrapText="1"/>
      <protection/>
    </xf>
    <xf numFmtId="0" fontId="51" fillId="32" borderId="13" xfId="46" applyNumberFormat="1" applyFont="1" applyFill="1" applyBorder="1" applyAlignment="1" applyProtection="1">
      <alignment horizontal="left" vertical="center" wrapText="1"/>
      <protection/>
    </xf>
    <xf numFmtId="0" fontId="51" fillId="32" borderId="13" xfId="46" applyNumberFormat="1" applyFont="1" applyFill="1" applyBorder="1" applyAlignment="1" applyProtection="1">
      <alignment horizontal="center" vertical="center" wrapText="1"/>
      <protection/>
    </xf>
    <xf numFmtId="0" fontId="51" fillId="32" borderId="12" xfId="47" applyNumberFormat="1" applyFont="1" applyFill="1" applyBorder="1" applyAlignment="1" applyProtection="1">
      <alignment horizontal="center" vertical="center" wrapText="1"/>
      <protection/>
    </xf>
    <xf numFmtId="0" fontId="51" fillId="32" borderId="13" xfId="47" applyNumberFormat="1" applyFont="1" applyFill="1" applyBorder="1" applyAlignment="1" applyProtection="1">
      <alignment horizontal="left" vertical="center" wrapText="1"/>
      <protection/>
    </xf>
    <xf numFmtId="0" fontId="51" fillId="32" borderId="13" xfId="47" applyNumberFormat="1" applyFont="1" applyFill="1" applyBorder="1" applyAlignment="1" applyProtection="1">
      <alignment horizontal="center" vertical="center" wrapText="1"/>
      <protection/>
    </xf>
    <xf numFmtId="193" fontId="51" fillId="32" borderId="13" xfId="46" applyNumberFormat="1" applyFont="1" applyFill="1" applyBorder="1" applyAlignment="1" applyProtection="1">
      <alignment horizontal="center" vertical="center" wrapText="1"/>
      <protection/>
    </xf>
    <xf numFmtId="193" fontId="51" fillId="32" borderId="13" xfId="47" applyNumberFormat="1" applyFont="1" applyFill="1" applyBorder="1" applyAlignment="1" applyProtection="1">
      <alignment horizontal="center" vertical="center" wrapText="1"/>
      <protection/>
    </xf>
    <xf numFmtId="207" fontId="51" fillId="32" borderId="13" xfId="46" applyNumberFormat="1" applyFont="1" applyFill="1" applyBorder="1" applyAlignment="1" applyProtection="1">
      <alignment horizontal="center" vertical="center" wrapText="1"/>
      <protection/>
    </xf>
    <xf numFmtId="207" fontId="51" fillId="32" borderId="13" xfId="47" applyNumberFormat="1" applyFont="1" applyFill="1" applyBorder="1" applyAlignment="1" applyProtection="1">
      <alignment horizontal="center" vertical="center" wrapText="1"/>
      <protection/>
    </xf>
    <xf numFmtId="0" fontId="7" fillId="0" borderId="13" xfId="61" applyNumberFormat="1" applyFont="1" applyFill="1" applyBorder="1" applyAlignment="1" applyProtection="1">
      <alignment horizontal="left" vertical="center" wrapText="1"/>
      <protection/>
    </xf>
    <xf numFmtId="207" fontId="51" fillId="0" borderId="10" xfId="60" applyNumberFormat="1" applyFont="1" applyFill="1" applyBorder="1" applyAlignment="1" applyProtection="1">
      <alignment horizontal="center" vertical="center" wrapText="1"/>
      <protection/>
    </xf>
    <xf numFmtId="207" fontId="51" fillId="32" borderId="10" xfId="60" applyNumberFormat="1" applyFont="1" applyFill="1" applyBorder="1" applyAlignment="1" applyProtection="1">
      <alignment horizontal="center" vertical="center" wrapText="1"/>
      <protection/>
    </xf>
    <xf numFmtId="185" fontId="52" fillId="32" borderId="13" xfId="48" applyNumberFormat="1" applyFont="1" applyFill="1" applyBorder="1" applyAlignment="1" applyProtection="1">
      <alignment horizontal="center" vertical="center" shrinkToFit="1"/>
      <protection/>
    </xf>
    <xf numFmtId="184" fontId="52" fillId="32" borderId="13" xfId="48" applyNumberFormat="1" applyFont="1" applyFill="1" applyBorder="1" applyAlignment="1" applyProtection="1">
      <alignment horizontal="center" vertical="center" shrinkToFit="1"/>
      <protection/>
    </xf>
    <xf numFmtId="184" fontId="52" fillId="32" borderId="13" xfId="42" applyNumberFormat="1" applyFont="1" applyFill="1" applyBorder="1" applyAlignment="1" applyProtection="1">
      <alignment horizontal="center" vertical="center" shrinkToFit="1"/>
      <protection/>
    </xf>
    <xf numFmtId="184" fontId="52" fillId="32" borderId="13" xfId="57" applyNumberFormat="1" applyFont="1" applyFill="1" applyBorder="1" applyAlignment="1" applyProtection="1">
      <alignment horizontal="center" vertical="center" shrinkToFit="1"/>
      <protection/>
    </xf>
    <xf numFmtId="184" fontId="53" fillId="0" borderId="10" xfId="0" applyNumberFormat="1" applyFont="1" applyFill="1" applyBorder="1" applyAlignment="1">
      <alignment horizontal="center" vertical="center" shrinkToFit="1"/>
    </xf>
    <xf numFmtId="184" fontId="52" fillId="32" borderId="13" xfId="43" applyNumberFormat="1" applyFont="1" applyFill="1" applyBorder="1" applyAlignment="1" applyProtection="1">
      <alignment horizontal="center" vertical="center" shrinkToFit="1"/>
      <protection/>
    </xf>
    <xf numFmtId="184" fontId="52" fillId="32" borderId="13" xfId="49" applyNumberFormat="1" applyFont="1" applyFill="1" applyBorder="1" applyAlignment="1" applyProtection="1">
      <alignment horizontal="center" vertical="center" shrinkToFit="1"/>
      <protection/>
    </xf>
    <xf numFmtId="184" fontId="51" fillId="32" borderId="13" xfId="59" applyNumberFormat="1" applyFont="1" applyFill="1" applyBorder="1" applyAlignment="1" applyProtection="1">
      <alignment horizontal="center" vertical="center" shrinkToFit="1"/>
      <protection/>
    </xf>
    <xf numFmtId="184" fontId="51" fillId="32" borderId="10" xfId="60" applyNumberFormat="1" applyFont="1" applyFill="1" applyBorder="1" applyAlignment="1" applyProtection="1">
      <alignment horizontal="center" vertical="center" shrinkToFit="1"/>
      <protection/>
    </xf>
    <xf numFmtId="184" fontId="52" fillId="32" borderId="13" xfId="51" applyNumberFormat="1" applyFont="1" applyFill="1" applyBorder="1" applyAlignment="1" applyProtection="1">
      <alignment horizontal="center" vertical="center" shrinkToFit="1"/>
      <protection/>
    </xf>
    <xf numFmtId="184" fontId="51" fillId="32" borderId="13" xfId="61" applyNumberFormat="1" applyFont="1" applyFill="1" applyBorder="1" applyAlignment="1" applyProtection="1">
      <alignment horizontal="center" vertical="center" shrinkToFit="1"/>
      <protection/>
    </xf>
    <xf numFmtId="184" fontId="52" fillId="32" borderId="13" xfId="52" applyNumberFormat="1" applyFont="1" applyFill="1" applyBorder="1" applyAlignment="1" applyProtection="1">
      <alignment horizontal="center" vertical="center" shrinkToFit="1"/>
      <protection/>
    </xf>
    <xf numFmtId="184" fontId="54" fillId="32" borderId="13" xfId="46" applyNumberFormat="1" applyFont="1" applyFill="1" applyBorder="1" applyAlignment="1" applyProtection="1">
      <alignment horizontal="center" vertical="center" shrinkToFit="1"/>
      <protection/>
    </xf>
    <xf numFmtId="184" fontId="54" fillId="32" borderId="13" xfId="53" applyNumberFormat="1" applyFont="1" applyFill="1" applyBorder="1" applyAlignment="1" applyProtection="1">
      <alignment horizontal="center" vertical="center" shrinkToFit="1"/>
      <protection/>
    </xf>
    <xf numFmtId="184" fontId="54" fillId="32" borderId="13" xfId="54" applyNumberFormat="1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85" fontId="5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1" xfId="0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3" xfId="55"/>
    <cellStyle name="常规 4" xfId="56"/>
    <cellStyle name="常规 5" xfId="57"/>
    <cellStyle name="常规 6" xfId="58"/>
    <cellStyle name="常规 7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9.625" style="8" customWidth="1"/>
    <col min="2" max="2" width="27.625" style="8" customWidth="1"/>
    <col min="3" max="3" width="8.625" style="8" customWidth="1"/>
    <col min="4" max="4" width="10.625" style="8" customWidth="1"/>
    <col min="5" max="6" width="11.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39.75" customHeight="1">
      <c r="A1" s="98" t="s">
        <v>0</v>
      </c>
      <c r="B1" s="98"/>
      <c r="C1" s="98"/>
      <c r="D1" s="98"/>
      <c r="E1" s="98"/>
      <c r="F1" s="98"/>
    </row>
    <row r="2" spans="1:6" ht="34.5" customHeight="1">
      <c r="A2" s="8" t="s">
        <v>14</v>
      </c>
      <c r="B2" s="99" t="s">
        <v>53</v>
      </c>
      <c r="C2" s="99"/>
      <c r="D2" s="99"/>
      <c r="E2" s="103" t="s">
        <v>5</v>
      </c>
      <c r="F2" s="103"/>
    </row>
    <row r="3" spans="1:6" s="9" customFormat="1" ht="34.5" customHeight="1">
      <c r="A3" s="100" t="s">
        <v>27</v>
      </c>
      <c r="B3" s="100"/>
      <c r="C3" s="100"/>
      <c r="D3" s="100"/>
      <c r="E3" s="100"/>
      <c r="F3" s="100"/>
    </row>
    <row r="4" spans="1:6" ht="34.5" customHeight="1">
      <c r="A4" s="10" t="s">
        <v>18</v>
      </c>
      <c r="B4" s="10" t="s">
        <v>19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28" customFormat="1" ht="34.5" customHeight="1">
      <c r="A5" s="26" t="s">
        <v>20</v>
      </c>
      <c r="B5" s="27" t="s">
        <v>28</v>
      </c>
      <c r="C5" s="26" t="s">
        <v>21</v>
      </c>
      <c r="D5" s="26">
        <v>1</v>
      </c>
      <c r="E5" s="83"/>
      <c r="F5" s="11">
        <f aca="true" t="shared" si="0" ref="F5:F11">ROUND(D5*E5,0)</f>
        <v>0</v>
      </c>
    </row>
    <row r="6" spans="1:6" s="28" customFormat="1" ht="34.5" customHeight="1">
      <c r="A6" s="26" t="s">
        <v>25</v>
      </c>
      <c r="B6" s="27" t="s">
        <v>29</v>
      </c>
      <c r="C6" s="26" t="s">
        <v>21</v>
      </c>
      <c r="D6" s="26">
        <v>1</v>
      </c>
      <c r="E6" s="83"/>
      <c r="F6" s="11">
        <f t="shared" si="0"/>
        <v>0</v>
      </c>
    </row>
    <row r="7" spans="1:6" s="28" customFormat="1" ht="34.5" customHeight="1">
      <c r="A7" s="26" t="s">
        <v>30</v>
      </c>
      <c r="B7" s="27" t="s">
        <v>22</v>
      </c>
      <c r="C7" s="26" t="s">
        <v>21</v>
      </c>
      <c r="D7" s="26">
        <v>1</v>
      </c>
      <c r="E7" s="83"/>
      <c r="F7" s="11">
        <f t="shared" si="0"/>
        <v>0</v>
      </c>
    </row>
    <row r="8" spans="1:6" s="28" customFormat="1" ht="42" customHeight="1">
      <c r="A8" s="26" t="s">
        <v>26</v>
      </c>
      <c r="B8" s="27" t="s">
        <v>54</v>
      </c>
      <c r="C8" s="26" t="s">
        <v>21</v>
      </c>
      <c r="D8" s="26">
        <v>1</v>
      </c>
      <c r="E8" s="83"/>
      <c r="F8" s="11">
        <f t="shared" si="0"/>
        <v>0</v>
      </c>
    </row>
    <row r="9" spans="1:6" s="29" customFormat="1" ht="34.5" customHeight="1">
      <c r="A9" s="26" t="s">
        <v>39</v>
      </c>
      <c r="B9" s="27" t="s">
        <v>40</v>
      </c>
      <c r="C9" s="26" t="s">
        <v>21</v>
      </c>
      <c r="D9" s="26">
        <v>1</v>
      </c>
      <c r="E9" s="83"/>
      <c r="F9" s="11">
        <f t="shared" si="0"/>
        <v>0</v>
      </c>
    </row>
    <row r="10" spans="1:6" s="29" customFormat="1" ht="34.5" customHeight="1">
      <c r="A10" s="26" t="s">
        <v>55</v>
      </c>
      <c r="B10" s="27" t="s">
        <v>56</v>
      </c>
      <c r="C10" s="26" t="s">
        <v>57</v>
      </c>
      <c r="D10" s="30">
        <v>5510</v>
      </c>
      <c r="E10" s="84"/>
      <c r="F10" s="11">
        <f t="shared" si="0"/>
        <v>0</v>
      </c>
    </row>
    <row r="11" spans="1:6" s="29" customFormat="1" ht="34.5" customHeight="1">
      <c r="A11" s="26" t="s">
        <v>23</v>
      </c>
      <c r="B11" s="27" t="s">
        <v>24</v>
      </c>
      <c r="C11" s="26" t="s">
        <v>21</v>
      </c>
      <c r="D11" s="26">
        <v>1</v>
      </c>
      <c r="E11" s="83"/>
      <c r="F11" s="11">
        <f t="shared" si="0"/>
        <v>0</v>
      </c>
    </row>
    <row r="12" spans="1:14" ht="34.5" customHeight="1">
      <c r="A12" s="101" t="s">
        <v>17</v>
      </c>
      <c r="B12" s="101"/>
      <c r="C12" s="101"/>
      <c r="D12" s="102">
        <f>ROUND(SUM(F5:F11),0)</f>
        <v>0</v>
      </c>
      <c r="E12" s="102"/>
      <c r="F12" s="12" t="s">
        <v>15</v>
      </c>
      <c r="G12" s="13"/>
      <c r="H12" s="13"/>
      <c r="I12" s="13"/>
      <c r="J12" s="13"/>
      <c r="K12" s="13"/>
      <c r="L12" s="13"/>
      <c r="M12" s="13"/>
      <c r="N12" s="13"/>
    </row>
    <row r="13" ht="32.25" customHeight="1"/>
    <row r="14" ht="25.5" customHeight="1">
      <c r="A14" s="14"/>
    </row>
  </sheetData>
  <sheetProtection password="E4F9" sheet="1"/>
  <protectedRanges>
    <protectedRange sqref="E5:E11" name="区域1"/>
  </protectedRanges>
  <mergeCells count="6">
    <mergeCell ref="A1:F1"/>
    <mergeCell ref="B2:D2"/>
    <mergeCell ref="A3:F3"/>
    <mergeCell ref="A12:C12"/>
    <mergeCell ref="D12:E12"/>
    <mergeCell ref="E2:F2"/>
  </mergeCells>
  <printOptions horizontalCentered="1"/>
  <pageMargins left="0.7086614173228347" right="0.7086614173228347" top="0.7480314960629921" bottom="1.220472440944882" header="0.31496062992125984" footer="3.6220472440944884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I27" sqref="I27"/>
    </sheetView>
  </sheetViews>
  <sheetFormatPr defaultColWidth="9.00390625" defaultRowHeight="14.25"/>
  <cols>
    <col min="1" max="1" width="9.625" style="8" customWidth="1"/>
    <col min="2" max="2" width="27.625" style="18" customWidth="1"/>
    <col min="3" max="3" width="8.625" style="8" customWidth="1"/>
    <col min="4" max="4" width="11.625" style="19" customWidth="1"/>
    <col min="5" max="6" width="11.625" style="20" customWidth="1"/>
    <col min="7" max="16384" width="9.00390625" style="8" customWidth="1"/>
  </cols>
  <sheetData>
    <row r="1" spans="1:6" ht="39.75" customHeight="1">
      <c r="A1" s="98" t="s">
        <v>0</v>
      </c>
      <c r="B1" s="98"/>
      <c r="C1" s="98"/>
      <c r="D1" s="98"/>
      <c r="E1" s="98"/>
      <c r="F1" s="98"/>
    </row>
    <row r="2" spans="1:6" ht="34.5" customHeight="1">
      <c r="A2" s="15" t="s">
        <v>14</v>
      </c>
      <c r="B2" s="104" t="str">
        <f>'第100章'!B2</f>
        <v>国道105（青礼路～市界）道路工程-第2标段</v>
      </c>
      <c r="C2" s="104"/>
      <c r="D2" s="104"/>
      <c r="E2" s="105" t="s">
        <v>6</v>
      </c>
      <c r="F2" s="105"/>
    </row>
    <row r="3" spans="1:6" ht="34.5" customHeight="1">
      <c r="A3" s="100" t="s">
        <v>47</v>
      </c>
      <c r="B3" s="100"/>
      <c r="C3" s="100"/>
      <c r="D3" s="100"/>
      <c r="E3" s="100"/>
      <c r="F3" s="100"/>
    </row>
    <row r="4" spans="1:6" ht="34.5" customHeight="1">
      <c r="A4" s="10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8" customFormat="1" ht="30" customHeight="1">
      <c r="A5" s="34" t="s">
        <v>61</v>
      </c>
      <c r="B5" s="35" t="s">
        <v>62</v>
      </c>
      <c r="C5" s="36" t="s">
        <v>63</v>
      </c>
      <c r="D5" s="46">
        <v>1</v>
      </c>
      <c r="E5" s="85"/>
      <c r="F5" s="37">
        <f aca="true" t="shared" si="0" ref="F5:F31">ROUND(D5*E5,0)</f>
        <v>0</v>
      </c>
    </row>
    <row r="6" spans="1:6" s="28" customFormat="1" ht="30" customHeight="1">
      <c r="A6" s="38" t="s">
        <v>64</v>
      </c>
      <c r="B6" s="39" t="s">
        <v>65</v>
      </c>
      <c r="C6" s="40" t="s">
        <v>60</v>
      </c>
      <c r="D6" s="44"/>
      <c r="E6" s="86"/>
      <c r="F6" s="37"/>
    </row>
    <row r="7" spans="1:6" s="28" customFormat="1" ht="30" customHeight="1">
      <c r="A7" s="38" t="s">
        <v>66</v>
      </c>
      <c r="B7" s="39" t="s">
        <v>67</v>
      </c>
      <c r="C7" s="40" t="s">
        <v>68</v>
      </c>
      <c r="D7" s="44">
        <v>9857</v>
      </c>
      <c r="E7" s="86"/>
      <c r="F7" s="37">
        <f t="shared" si="0"/>
        <v>0</v>
      </c>
    </row>
    <row r="8" spans="1:6" s="28" customFormat="1" ht="30" customHeight="1">
      <c r="A8" s="38" t="s">
        <v>69</v>
      </c>
      <c r="B8" s="39" t="s">
        <v>70</v>
      </c>
      <c r="C8" s="40" t="s">
        <v>63</v>
      </c>
      <c r="D8" s="47">
        <v>1</v>
      </c>
      <c r="E8" s="86"/>
      <c r="F8" s="37">
        <f t="shared" si="0"/>
        <v>0</v>
      </c>
    </row>
    <row r="9" spans="1:6" s="28" customFormat="1" ht="30" customHeight="1">
      <c r="A9" s="41" t="s">
        <v>71</v>
      </c>
      <c r="B9" s="42" t="s">
        <v>72</v>
      </c>
      <c r="C9" s="43" t="s">
        <v>60</v>
      </c>
      <c r="D9" s="45"/>
      <c r="E9" s="87"/>
      <c r="F9" s="37"/>
    </row>
    <row r="10" spans="1:6" s="28" customFormat="1" ht="30" customHeight="1">
      <c r="A10" s="41" t="s">
        <v>66</v>
      </c>
      <c r="B10" s="42" t="s">
        <v>73</v>
      </c>
      <c r="C10" s="43" t="s">
        <v>68</v>
      </c>
      <c r="D10" s="45">
        <v>9388</v>
      </c>
      <c r="E10" s="88"/>
      <c r="F10" s="37">
        <f t="shared" si="0"/>
        <v>0</v>
      </c>
    </row>
    <row r="11" spans="1:6" s="28" customFormat="1" ht="30" customHeight="1">
      <c r="A11" s="41" t="s">
        <v>74</v>
      </c>
      <c r="B11" s="42" t="s">
        <v>75</v>
      </c>
      <c r="C11" s="43" t="s">
        <v>60</v>
      </c>
      <c r="D11" s="45"/>
      <c r="E11" s="88"/>
      <c r="F11" s="37"/>
    </row>
    <row r="12" spans="1:6" s="28" customFormat="1" ht="30" customHeight="1">
      <c r="A12" s="41" t="s">
        <v>66</v>
      </c>
      <c r="B12" s="42" t="s">
        <v>76</v>
      </c>
      <c r="C12" s="43" t="s">
        <v>77</v>
      </c>
      <c r="D12" s="45">
        <v>1080</v>
      </c>
      <c r="E12" s="88"/>
      <c r="F12" s="37">
        <f t="shared" si="0"/>
        <v>0</v>
      </c>
    </row>
    <row r="13" spans="1:6" s="28" customFormat="1" ht="30" customHeight="1">
      <c r="A13" s="41" t="s">
        <v>78</v>
      </c>
      <c r="B13" s="42" t="s">
        <v>79</v>
      </c>
      <c r="C13" s="43" t="s">
        <v>63</v>
      </c>
      <c r="D13" s="48">
        <v>1</v>
      </c>
      <c r="E13" s="89"/>
      <c r="F13" s="37">
        <f t="shared" si="0"/>
        <v>0</v>
      </c>
    </row>
    <row r="14" spans="1:6" s="28" customFormat="1" ht="30" customHeight="1">
      <c r="A14" s="41" t="s">
        <v>80</v>
      </c>
      <c r="B14" s="42" t="s">
        <v>81</v>
      </c>
      <c r="C14" s="43" t="s">
        <v>60</v>
      </c>
      <c r="D14" s="45"/>
      <c r="E14" s="89"/>
      <c r="F14" s="37"/>
    </row>
    <row r="15" spans="1:6" s="28" customFormat="1" ht="30" customHeight="1">
      <c r="A15" s="41" t="s">
        <v>66</v>
      </c>
      <c r="B15" s="42" t="s">
        <v>82</v>
      </c>
      <c r="C15" s="43" t="s">
        <v>83</v>
      </c>
      <c r="D15" s="45">
        <v>31050</v>
      </c>
      <c r="E15" s="89"/>
      <c r="F15" s="37">
        <f t="shared" si="0"/>
        <v>0</v>
      </c>
    </row>
    <row r="16" spans="1:6" s="28" customFormat="1" ht="30" customHeight="1">
      <c r="A16" s="41" t="s">
        <v>84</v>
      </c>
      <c r="B16" s="42" t="s">
        <v>85</v>
      </c>
      <c r="C16" s="43" t="s">
        <v>83</v>
      </c>
      <c r="D16" s="45">
        <v>10399.8</v>
      </c>
      <c r="E16" s="89"/>
      <c r="F16" s="37">
        <f t="shared" si="0"/>
        <v>0</v>
      </c>
    </row>
    <row r="17" spans="1:6" s="28" customFormat="1" ht="30" customHeight="1">
      <c r="A17" s="41" t="s">
        <v>86</v>
      </c>
      <c r="B17" s="42" t="s">
        <v>87</v>
      </c>
      <c r="C17" s="43" t="s">
        <v>60</v>
      </c>
      <c r="D17" s="45"/>
      <c r="E17" s="89"/>
      <c r="F17" s="37"/>
    </row>
    <row r="18" spans="1:6" s="28" customFormat="1" ht="30" customHeight="1">
      <c r="A18" s="41" t="s">
        <v>66</v>
      </c>
      <c r="B18" s="42" t="s">
        <v>88</v>
      </c>
      <c r="C18" s="43" t="s">
        <v>83</v>
      </c>
      <c r="D18" s="45">
        <v>78680.1</v>
      </c>
      <c r="E18" s="89"/>
      <c r="F18" s="37">
        <f t="shared" si="0"/>
        <v>0</v>
      </c>
    </row>
    <row r="19" spans="1:6" s="28" customFormat="1" ht="30" customHeight="1">
      <c r="A19" s="41" t="s">
        <v>89</v>
      </c>
      <c r="B19" s="42" t="s">
        <v>90</v>
      </c>
      <c r="C19" s="43" t="s">
        <v>60</v>
      </c>
      <c r="D19" s="45"/>
      <c r="E19" s="89"/>
      <c r="F19" s="37"/>
    </row>
    <row r="20" spans="1:6" s="28" customFormat="1" ht="30" customHeight="1">
      <c r="A20" s="41" t="s">
        <v>91</v>
      </c>
      <c r="B20" s="66" t="s">
        <v>153</v>
      </c>
      <c r="C20" s="43" t="s">
        <v>83</v>
      </c>
      <c r="D20" s="45">
        <v>46043.9</v>
      </c>
      <c r="E20" s="89"/>
      <c r="F20" s="37">
        <f t="shared" si="0"/>
        <v>0</v>
      </c>
    </row>
    <row r="21" spans="1:6" s="28" customFormat="1" ht="30" customHeight="1">
      <c r="A21" s="65" t="s">
        <v>152</v>
      </c>
      <c r="B21" s="42" t="s">
        <v>92</v>
      </c>
      <c r="C21" s="43" t="s">
        <v>83</v>
      </c>
      <c r="D21" s="45">
        <v>1675</v>
      </c>
      <c r="E21" s="89"/>
      <c r="F21" s="37">
        <f t="shared" si="0"/>
        <v>0</v>
      </c>
    </row>
    <row r="22" spans="1:6" s="28" customFormat="1" ht="30" customHeight="1">
      <c r="A22" s="65" t="s">
        <v>151</v>
      </c>
      <c r="B22" s="42" t="s">
        <v>93</v>
      </c>
      <c r="C22" s="43" t="s">
        <v>83</v>
      </c>
      <c r="D22" s="45">
        <v>302.4</v>
      </c>
      <c r="E22" s="89"/>
      <c r="F22" s="37">
        <f t="shared" si="0"/>
        <v>0</v>
      </c>
    </row>
    <row r="23" spans="1:6" s="28" customFormat="1" ht="30" customHeight="1">
      <c r="A23" s="41" t="s">
        <v>84</v>
      </c>
      <c r="B23" s="42" t="s">
        <v>94</v>
      </c>
      <c r="C23" s="43" t="s">
        <v>83</v>
      </c>
      <c r="D23" s="45">
        <v>12026.6</v>
      </c>
      <c r="E23" s="89"/>
      <c r="F23" s="37">
        <f t="shared" si="0"/>
        <v>0</v>
      </c>
    </row>
    <row r="24" spans="1:6" s="28" customFormat="1" ht="30" customHeight="1">
      <c r="A24" s="41" t="s">
        <v>95</v>
      </c>
      <c r="B24" s="42" t="s">
        <v>96</v>
      </c>
      <c r="C24" s="43" t="s">
        <v>68</v>
      </c>
      <c r="D24" s="45">
        <v>6645.7</v>
      </c>
      <c r="E24" s="89"/>
      <c r="F24" s="37">
        <f t="shared" si="0"/>
        <v>0</v>
      </c>
    </row>
    <row r="25" spans="1:6" s="28" customFormat="1" ht="30" customHeight="1">
      <c r="A25" s="41" t="s">
        <v>97</v>
      </c>
      <c r="B25" s="42" t="s">
        <v>98</v>
      </c>
      <c r="C25" s="43" t="s">
        <v>68</v>
      </c>
      <c r="D25" s="45">
        <v>432</v>
      </c>
      <c r="E25" s="89"/>
      <c r="F25" s="37">
        <f t="shared" si="0"/>
        <v>0</v>
      </c>
    </row>
    <row r="26" spans="1:6" s="28" customFormat="1" ht="30" customHeight="1">
      <c r="A26" s="41" t="s">
        <v>99</v>
      </c>
      <c r="B26" s="42" t="s">
        <v>100</v>
      </c>
      <c r="C26" s="43" t="s">
        <v>101</v>
      </c>
      <c r="D26" s="45">
        <v>1000</v>
      </c>
      <c r="E26" s="89"/>
      <c r="F26" s="37">
        <f t="shared" si="0"/>
        <v>0</v>
      </c>
    </row>
    <row r="27" spans="1:6" s="28" customFormat="1" ht="30" customHeight="1">
      <c r="A27" s="41" t="s">
        <v>102</v>
      </c>
      <c r="B27" s="42" t="s">
        <v>103</v>
      </c>
      <c r="C27" s="43" t="s">
        <v>101</v>
      </c>
      <c r="D27" s="45">
        <v>370</v>
      </c>
      <c r="E27" s="89"/>
      <c r="F27" s="37">
        <f t="shared" si="0"/>
        <v>0</v>
      </c>
    </row>
    <row r="28" spans="1:6" s="28" customFormat="1" ht="30" customHeight="1">
      <c r="A28" s="41" t="s">
        <v>104</v>
      </c>
      <c r="B28" s="42" t="s">
        <v>105</v>
      </c>
      <c r="C28" s="43" t="s">
        <v>60</v>
      </c>
      <c r="D28" s="45"/>
      <c r="E28" s="89"/>
      <c r="F28" s="37"/>
    </row>
    <row r="29" spans="1:6" s="28" customFormat="1" ht="30" customHeight="1">
      <c r="A29" s="41" t="s">
        <v>66</v>
      </c>
      <c r="B29" s="42" t="s">
        <v>105</v>
      </c>
      <c r="C29" s="43" t="s">
        <v>68</v>
      </c>
      <c r="D29" s="45">
        <v>225.4</v>
      </c>
      <c r="E29" s="89"/>
      <c r="F29" s="37">
        <f t="shared" si="0"/>
        <v>0</v>
      </c>
    </row>
    <row r="30" spans="1:6" s="28" customFormat="1" ht="30" customHeight="1">
      <c r="A30" s="41" t="s">
        <v>106</v>
      </c>
      <c r="B30" s="42" t="s">
        <v>107</v>
      </c>
      <c r="C30" s="43" t="s">
        <v>60</v>
      </c>
      <c r="D30" s="45"/>
      <c r="E30" s="89"/>
      <c r="F30" s="37"/>
    </row>
    <row r="31" spans="1:6" s="28" customFormat="1" ht="30" customHeight="1">
      <c r="A31" s="41" t="s">
        <v>66</v>
      </c>
      <c r="B31" s="42" t="s">
        <v>108</v>
      </c>
      <c r="C31" s="43" t="s">
        <v>101</v>
      </c>
      <c r="D31" s="45">
        <v>97</v>
      </c>
      <c r="E31" s="89"/>
      <c r="F31" s="37">
        <f t="shared" si="0"/>
        <v>0</v>
      </c>
    </row>
    <row r="32" spans="1:6" ht="34.5" customHeight="1">
      <c r="A32" s="101" t="s">
        <v>31</v>
      </c>
      <c r="B32" s="101"/>
      <c r="C32" s="101"/>
      <c r="D32" s="102">
        <f>ROUND(SUM(F5:F31),0)</f>
        <v>0</v>
      </c>
      <c r="E32" s="102"/>
      <c r="F32" s="17" t="s">
        <v>32</v>
      </c>
    </row>
  </sheetData>
  <sheetProtection password="E4F9" sheet="1"/>
  <protectedRanges>
    <protectedRange sqref="E5 E7:E8 E10 E12:E13 E15:E16 E18 E20:E27 E29 E31" name="区域1"/>
  </protectedRanges>
  <mergeCells count="6">
    <mergeCell ref="A32:C32"/>
    <mergeCell ref="D32:E32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4" header="0.5118110236220472" footer="0.6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6" sqref="E6"/>
    </sheetView>
  </sheetViews>
  <sheetFormatPr defaultColWidth="9.00390625" defaultRowHeight="14.25"/>
  <cols>
    <col min="1" max="1" width="9.625" style="8" customWidth="1"/>
    <col min="2" max="2" width="27.625" style="18" customWidth="1"/>
    <col min="3" max="3" width="8.625" style="8" customWidth="1"/>
    <col min="4" max="4" width="11.625" style="19" customWidth="1"/>
    <col min="5" max="6" width="11.625" style="20" customWidth="1"/>
    <col min="7" max="16384" width="9.00390625" style="8" customWidth="1"/>
  </cols>
  <sheetData>
    <row r="1" spans="1:6" ht="39.75" customHeight="1">
      <c r="A1" s="98" t="s">
        <v>0</v>
      </c>
      <c r="B1" s="98"/>
      <c r="C1" s="98"/>
      <c r="D1" s="98"/>
      <c r="E1" s="98"/>
      <c r="F1" s="98"/>
    </row>
    <row r="2" spans="1:6" ht="34.5" customHeight="1">
      <c r="A2" s="15" t="s">
        <v>14</v>
      </c>
      <c r="B2" s="104" t="str">
        <f>'第100章'!B2</f>
        <v>国道105（青礼路～市界）道路工程-第2标段</v>
      </c>
      <c r="C2" s="104"/>
      <c r="D2" s="104"/>
      <c r="E2" s="105" t="s">
        <v>6</v>
      </c>
      <c r="F2" s="105"/>
    </row>
    <row r="3" spans="1:6" ht="34.5" customHeight="1">
      <c r="A3" s="100" t="s">
        <v>58</v>
      </c>
      <c r="B3" s="100"/>
      <c r="C3" s="100"/>
      <c r="D3" s="100"/>
      <c r="E3" s="100"/>
      <c r="F3" s="100"/>
    </row>
    <row r="4" spans="1:6" ht="34.5" customHeight="1">
      <c r="A4" s="10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8" customFormat="1" ht="30" customHeight="1">
      <c r="A5" s="49" t="s">
        <v>64</v>
      </c>
      <c r="B5" s="50" t="s">
        <v>65</v>
      </c>
      <c r="C5" s="51" t="s">
        <v>60</v>
      </c>
      <c r="D5" s="52"/>
      <c r="E5" s="90"/>
      <c r="F5" s="11"/>
    </row>
    <row r="6" spans="1:6" s="28" customFormat="1" ht="30" customHeight="1">
      <c r="A6" s="49" t="s">
        <v>66</v>
      </c>
      <c r="B6" s="50" t="s">
        <v>109</v>
      </c>
      <c r="C6" s="51" t="s">
        <v>63</v>
      </c>
      <c r="D6" s="54">
        <v>1</v>
      </c>
      <c r="E6" s="90"/>
      <c r="F6" s="11">
        <f>ROUND(D6*E6,0)</f>
        <v>0</v>
      </c>
    </row>
    <row r="7" spans="1:6" s="28" customFormat="1" ht="30" customHeight="1">
      <c r="A7" s="49" t="s">
        <v>86</v>
      </c>
      <c r="B7" s="50" t="s">
        <v>87</v>
      </c>
      <c r="C7" s="51" t="s">
        <v>60</v>
      </c>
      <c r="D7" s="54"/>
      <c r="E7" s="90"/>
      <c r="F7" s="11"/>
    </row>
    <row r="8" spans="1:6" s="28" customFormat="1" ht="30" customHeight="1">
      <c r="A8" s="49" t="s">
        <v>66</v>
      </c>
      <c r="B8" s="50" t="s">
        <v>88</v>
      </c>
      <c r="C8" s="51" t="s">
        <v>83</v>
      </c>
      <c r="D8" s="53">
        <v>560</v>
      </c>
      <c r="E8" s="90"/>
      <c r="F8" s="11">
        <f>ROUND(D8*E8,0)</f>
        <v>0</v>
      </c>
    </row>
    <row r="9" spans="1:6" ht="34.5" customHeight="1">
      <c r="A9" s="101" t="s">
        <v>31</v>
      </c>
      <c r="B9" s="101"/>
      <c r="C9" s="101"/>
      <c r="D9" s="102">
        <f>ROUND(SUM(F5:F8),0)</f>
        <v>0</v>
      </c>
      <c r="E9" s="102"/>
      <c r="F9" s="17" t="s">
        <v>15</v>
      </c>
    </row>
  </sheetData>
  <sheetProtection password="E4F9" sheet="1"/>
  <protectedRanges>
    <protectedRange sqref="E6 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7874015748031497" bottom="1.04" header="0.5118110236220472" footer="0.6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I26" sqref="I26"/>
    </sheetView>
  </sheetViews>
  <sheetFormatPr defaultColWidth="9.00390625" defaultRowHeight="14.25"/>
  <cols>
    <col min="1" max="1" width="9.625" style="3" customWidth="1"/>
    <col min="2" max="2" width="27.625" style="4" customWidth="1"/>
    <col min="3" max="3" width="8.625" style="4" customWidth="1"/>
    <col min="4" max="4" width="11.625" style="5" customWidth="1"/>
    <col min="5" max="6" width="11.625" style="6" customWidth="1"/>
    <col min="7" max="16384" width="9.00390625" style="4" customWidth="1"/>
  </cols>
  <sheetData>
    <row r="1" spans="1:6" ht="39.75" customHeight="1">
      <c r="A1" s="106" t="s">
        <v>0</v>
      </c>
      <c r="B1" s="106"/>
      <c r="C1" s="106"/>
      <c r="D1" s="106"/>
      <c r="E1" s="106"/>
      <c r="F1" s="106"/>
    </row>
    <row r="2" spans="1:6" ht="34.5" customHeight="1">
      <c r="A2" s="2" t="s">
        <v>14</v>
      </c>
      <c r="B2" s="107" t="str">
        <f>'第100章'!B2</f>
        <v>国道105（青礼路～市界）道路工程-第2标段</v>
      </c>
      <c r="C2" s="107"/>
      <c r="D2" s="107"/>
      <c r="E2" s="108" t="s">
        <v>6</v>
      </c>
      <c r="F2" s="108"/>
    </row>
    <row r="3" spans="1:6" ht="34.5" customHeight="1">
      <c r="A3" s="100" t="s">
        <v>46</v>
      </c>
      <c r="B3" s="100"/>
      <c r="C3" s="100"/>
      <c r="D3" s="100"/>
      <c r="E3" s="100"/>
      <c r="F3" s="100"/>
    </row>
    <row r="4" spans="1:6" ht="34.5" customHeight="1">
      <c r="A4" s="21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9" customFormat="1" ht="30" customHeight="1">
      <c r="A5" s="55" t="s">
        <v>110</v>
      </c>
      <c r="B5" s="56" t="s">
        <v>111</v>
      </c>
      <c r="C5" s="55" t="s">
        <v>60</v>
      </c>
      <c r="D5" s="57"/>
      <c r="E5" s="91"/>
      <c r="F5" s="11"/>
    </row>
    <row r="6" spans="1:6" s="29" customFormat="1" ht="30" customHeight="1">
      <c r="A6" s="55" t="s">
        <v>66</v>
      </c>
      <c r="B6" s="56" t="s">
        <v>112</v>
      </c>
      <c r="C6" s="55" t="s">
        <v>68</v>
      </c>
      <c r="D6" s="58">
        <v>108724.3</v>
      </c>
      <c r="E6" s="92"/>
      <c r="F6" s="11">
        <f>ROUND(D6*E6,0)</f>
        <v>0</v>
      </c>
    </row>
    <row r="7" spans="1:6" s="29" customFormat="1" ht="30" customHeight="1">
      <c r="A7" s="55" t="s">
        <v>91</v>
      </c>
      <c r="B7" s="56" t="s">
        <v>113</v>
      </c>
      <c r="C7" s="55" t="s">
        <v>68</v>
      </c>
      <c r="D7" s="58">
        <v>44296.6</v>
      </c>
      <c r="E7" s="92"/>
      <c r="F7" s="11">
        <f aca="true" t="shared" si="0" ref="F7:F32">ROUND(D7*E7,0)</f>
        <v>0</v>
      </c>
    </row>
    <row r="8" spans="1:6" s="29" customFormat="1" ht="30" customHeight="1">
      <c r="A8" s="55" t="s">
        <v>114</v>
      </c>
      <c r="B8" s="56" t="s">
        <v>115</v>
      </c>
      <c r="C8" s="55" t="s">
        <v>60</v>
      </c>
      <c r="D8" s="58"/>
      <c r="E8" s="92"/>
      <c r="F8" s="11"/>
    </row>
    <row r="9" spans="1:6" s="29" customFormat="1" ht="30" customHeight="1">
      <c r="A9" s="55" t="s">
        <v>66</v>
      </c>
      <c r="B9" s="56" t="s">
        <v>116</v>
      </c>
      <c r="C9" s="55" t="s">
        <v>68</v>
      </c>
      <c r="D9" s="58">
        <v>67232.5</v>
      </c>
      <c r="E9" s="92"/>
      <c r="F9" s="11">
        <f t="shared" si="0"/>
        <v>0</v>
      </c>
    </row>
    <row r="10" spans="1:6" s="29" customFormat="1" ht="30" customHeight="1">
      <c r="A10" s="55" t="s">
        <v>117</v>
      </c>
      <c r="B10" s="56" t="s">
        <v>118</v>
      </c>
      <c r="C10" s="55" t="s">
        <v>60</v>
      </c>
      <c r="D10" s="58"/>
      <c r="E10" s="92"/>
      <c r="F10" s="11"/>
    </row>
    <row r="11" spans="1:6" s="29" customFormat="1" ht="30" customHeight="1">
      <c r="A11" s="55" t="s">
        <v>66</v>
      </c>
      <c r="B11" s="56" t="s">
        <v>119</v>
      </c>
      <c r="C11" s="55" t="s">
        <v>68</v>
      </c>
      <c r="D11" s="58">
        <v>72815.1</v>
      </c>
      <c r="E11" s="92"/>
      <c r="F11" s="11">
        <f t="shared" si="0"/>
        <v>0</v>
      </c>
    </row>
    <row r="12" spans="1:6" s="29" customFormat="1" ht="30" customHeight="1">
      <c r="A12" s="55" t="s">
        <v>120</v>
      </c>
      <c r="B12" s="56" t="s">
        <v>121</v>
      </c>
      <c r="C12" s="55" t="s">
        <v>60</v>
      </c>
      <c r="D12" s="58"/>
      <c r="E12" s="92"/>
      <c r="F12" s="11"/>
    </row>
    <row r="13" spans="1:6" s="29" customFormat="1" ht="30" customHeight="1">
      <c r="A13" s="55" t="s">
        <v>66</v>
      </c>
      <c r="B13" s="56" t="s">
        <v>122</v>
      </c>
      <c r="C13" s="55" t="s">
        <v>68</v>
      </c>
      <c r="D13" s="58">
        <v>134044.3</v>
      </c>
      <c r="E13" s="92"/>
      <c r="F13" s="11">
        <f t="shared" si="0"/>
        <v>0</v>
      </c>
    </row>
    <row r="14" spans="1:6" s="29" customFormat="1" ht="30" customHeight="1">
      <c r="A14" s="55" t="s">
        <v>123</v>
      </c>
      <c r="B14" s="56" t="s">
        <v>124</v>
      </c>
      <c r="C14" s="55" t="s">
        <v>60</v>
      </c>
      <c r="D14" s="58"/>
      <c r="E14" s="92"/>
      <c r="F14" s="11"/>
    </row>
    <row r="15" spans="1:6" s="29" customFormat="1" ht="30" customHeight="1">
      <c r="A15" s="55" t="s">
        <v>66</v>
      </c>
      <c r="B15" s="56" t="s">
        <v>125</v>
      </c>
      <c r="C15" s="55" t="s">
        <v>68</v>
      </c>
      <c r="D15" s="58">
        <v>40138.2</v>
      </c>
      <c r="E15" s="92"/>
      <c r="F15" s="11">
        <f t="shared" si="0"/>
        <v>0</v>
      </c>
    </row>
    <row r="16" spans="1:6" s="29" customFormat="1" ht="30" customHeight="1">
      <c r="A16" s="55" t="s">
        <v>91</v>
      </c>
      <c r="B16" s="56" t="s">
        <v>126</v>
      </c>
      <c r="C16" s="55" t="s">
        <v>68</v>
      </c>
      <c r="D16" s="58">
        <v>16691</v>
      </c>
      <c r="E16" s="92"/>
      <c r="F16" s="11">
        <f t="shared" si="0"/>
        <v>0</v>
      </c>
    </row>
    <row r="17" spans="1:6" s="29" customFormat="1" ht="30" customHeight="1">
      <c r="A17" s="55" t="s">
        <v>84</v>
      </c>
      <c r="B17" s="56" t="s">
        <v>127</v>
      </c>
      <c r="C17" s="55" t="s">
        <v>68</v>
      </c>
      <c r="D17" s="58">
        <v>4400</v>
      </c>
      <c r="E17" s="92"/>
      <c r="F17" s="11">
        <f t="shared" si="0"/>
        <v>0</v>
      </c>
    </row>
    <row r="18" spans="1:6" s="29" customFormat="1" ht="30" customHeight="1">
      <c r="A18" s="55" t="s">
        <v>128</v>
      </c>
      <c r="B18" s="56" t="s">
        <v>129</v>
      </c>
      <c r="C18" s="55" t="s">
        <v>60</v>
      </c>
      <c r="D18" s="58"/>
      <c r="E18" s="92"/>
      <c r="F18" s="11"/>
    </row>
    <row r="19" spans="1:6" s="29" customFormat="1" ht="30" customHeight="1">
      <c r="A19" s="55" t="s">
        <v>66</v>
      </c>
      <c r="B19" s="56" t="s">
        <v>130</v>
      </c>
      <c r="C19" s="55" t="s">
        <v>68</v>
      </c>
      <c r="D19" s="58">
        <v>68415.1</v>
      </c>
      <c r="E19" s="92"/>
      <c r="F19" s="11">
        <f t="shared" si="0"/>
        <v>0</v>
      </c>
    </row>
    <row r="20" spans="1:6" s="29" customFormat="1" ht="30" customHeight="1">
      <c r="A20" s="55" t="s">
        <v>91</v>
      </c>
      <c r="B20" s="56" t="s">
        <v>131</v>
      </c>
      <c r="C20" s="55" t="s">
        <v>68</v>
      </c>
      <c r="D20" s="58">
        <v>4400</v>
      </c>
      <c r="E20" s="92"/>
      <c r="F20" s="11">
        <f t="shared" si="0"/>
        <v>0</v>
      </c>
    </row>
    <row r="21" spans="1:6" s="29" customFormat="1" ht="30" customHeight="1">
      <c r="A21" s="55" t="s">
        <v>132</v>
      </c>
      <c r="B21" s="56" t="s">
        <v>133</v>
      </c>
      <c r="C21" s="55" t="s">
        <v>60</v>
      </c>
      <c r="D21" s="58"/>
      <c r="E21" s="92"/>
      <c r="F21" s="11"/>
    </row>
    <row r="22" spans="1:6" s="29" customFormat="1" ht="30" customHeight="1">
      <c r="A22" s="55" t="s">
        <v>66</v>
      </c>
      <c r="B22" s="56" t="s">
        <v>134</v>
      </c>
      <c r="C22" s="55" t="s">
        <v>68</v>
      </c>
      <c r="D22" s="58">
        <v>72815.1</v>
      </c>
      <c r="E22" s="92"/>
      <c r="F22" s="11">
        <f t="shared" si="0"/>
        <v>0</v>
      </c>
    </row>
    <row r="23" spans="1:6" s="29" customFormat="1" ht="30" customHeight="1">
      <c r="A23" s="55" t="s">
        <v>135</v>
      </c>
      <c r="B23" s="56" t="s">
        <v>136</v>
      </c>
      <c r="C23" s="55" t="s">
        <v>60</v>
      </c>
      <c r="D23" s="58"/>
      <c r="E23" s="92"/>
      <c r="F23" s="11"/>
    </row>
    <row r="24" spans="1:6" s="29" customFormat="1" ht="30" customHeight="1">
      <c r="A24" s="55" t="s">
        <v>66</v>
      </c>
      <c r="B24" s="56" t="s">
        <v>137</v>
      </c>
      <c r="C24" s="55" t="s">
        <v>68</v>
      </c>
      <c r="D24" s="58">
        <v>72815.1</v>
      </c>
      <c r="E24" s="92"/>
      <c r="F24" s="11">
        <f t="shared" si="0"/>
        <v>0</v>
      </c>
    </row>
    <row r="25" spans="1:6" s="29" customFormat="1" ht="30" customHeight="1">
      <c r="A25" s="55" t="s">
        <v>138</v>
      </c>
      <c r="B25" s="56" t="s">
        <v>139</v>
      </c>
      <c r="C25" s="55" t="s">
        <v>83</v>
      </c>
      <c r="D25" s="58">
        <v>2042</v>
      </c>
      <c r="E25" s="92"/>
      <c r="F25" s="11">
        <f t="shared" si="0"/>
        <v>0</v>
      </c>
    </row>
    <row r="26" spans="1:6" s="29" customFormat="1" ht="30" customHeight="1">
      <c r="A26" s="55" t="s">
        <v>140</v>
      </c>
      <c r="B26" s="56" t="s">
        <v>141</v>
      </c>
      <c r="C26" s="55" t="s">
        <v>60</v>
      </c>
      <c r="D26" s="58"/>
      <c r="E26" s="92"/>
      <c r="F26" s="11"/>
    </row>
    <row r="27" spans="1:6" s="29" customFormat="1" ht="30" customHeight="1">
      <c r="A27" s="55" t="s">
        <v>66</v>
      </c>
      <c r="B27" s="56" t="s">
        <v>142</v>
      </c>
      <c r="C27" s="55" t="s">
        <v>101</v>
      </c>
      <c r="D27" s="58">
        <v>6412</v>
      </c>
      <c r="E27" s="92"/>
      <c r="F27" s="11">
        <f t="shared" si="0"/>
        <v>0</v>
      </c>
    </row>
    <row r="28" spans="1:6" s="29" customFormat="1" ht="30" customHeight="1">
      <c r="A28" s="55" t="s">
        <v>91</v>
      </c>
      <c r="B28" s="56" t="s">
        <v>143</v>
      </c>
      <c r="C28" s="55" t="s">
        <v>101</v>
      </c>
      <c r="D28" s="58">
        <v>5356.1</v>
      </c>
      <c r="E28" s="92"/>
      <c r="F28" s="11">
        <f t="shared" si="0"/>
        <v>0</v>
      </c>
    </row>
    <row r="29" spans="1:6" s="29" customFormat="1" ht="30" customHeight="1">
      <c r="A29" s="68" t="s">
        <v>154</v>
      </c>
      <c r="B29" s="69" t="s">
        <v>155</v>
      </c>
      <c r="C29" s="68" t="s">
        <v>156</v>
      </c>
      <c r="D29" s="81">
        <v>37</v>
      </c>
      <c r="E29" s="92"/>
      <c r="F29" s="11">
        <f t="shared" si="0"/>
        <v>0</v>
      </c>
    </row>
    <row r="30" spans="1:6" s="29" customFormat="1" ht="30" customHeight="1">
      <c r="A30" s="67" t="s">
        <v>157</v>
      </c>
      <c r="B30" s="56" t="s">
        <v>144</v>
      </c>
      <c r="C30" s="55" t="s">
        <v>60</v>
      </c>
      <c r="D30" s="82"/>
      <c r="E30" s="92"/>
      <c r="F30" s="11"/>
    </row>
    <row r="31" spans="1:6" s="29" customFormat="1" ht="30" customHeight="1">
      <c r="A31" s="55" t="s">
        <v>66</v>
      </c>
      <c r="B31" s="56" t="s">
        <v>145</v>
      </c>
      <c r="C31" s="55" t="s">
        <v>146</v>
      </c>
      <c r="D31" s="82">
        <v>11</v>
      </c>
      <c r="E31" s="92"/>
      <c r="F31" s="11">
        <f t="shared" si="0"/>
        <v>0</v>
      </c>
    </row>
    <row r="32" spans="1:6" s="29" customFormat="1" ht="30" customHeight="1">
      <c r="A32" s="55" t="s">
        <v>91</v>
      </c>
      <c r="B32" s="56" t="s">
        <v>147</v>
      </c>
      <c r="C32" s="55" t="s">
        <v>146</v>
      </c>
      <c r="D32" s="82">
        <v>16</v>
      </c>
      <c r="E32" s="92"/>
      <c r="F32" s="11">
        <f t="shared" si="0"/>
        <v>0</v>
      </c>
    </row>
    <row r="33" spans="1:6" ht="34.5" customHeight="1">
      <c r="A33" s="101" t="s">
        <v>33</v>
      </c>
      <c r="B33" s="101"/>
      <c r="C33" s="101"/>
      <c r="D33" s="102">
        <f>ROUND(SUM(F5:F32),0)</f>
        <v>0</v>
      </c>
      <c r="E33" s="102"/>
      <c r="F33" s="17" t="s">
        <v>34</v>
      </c>
    </row>
  </sheetData>
  <sheetProtection password="E4F9" sheet="1"/>
  <protectedRanges>
    <protectedRange sqref="E6:E7 E9 E11 E13 E15:E17 E19:E20 E22 E24:E25 E27:E29 E31:E32" name="区域1"/>
  </protectedRanges>
  <mergeCells count="6">
    <mergeCell ref="A33:C33"/>
    <mergeCell ref="D33:E33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5" header="0.5118110236220472" footer="0.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6" sqref="E6"/>
    </sheetView>
  </sheetViews>
  <sheetFormatPr defaultColWidth="9.00390625" defaultRowHeight="14.25"/>
  <cols>
    <col min="1" max="1" width="9.625" style="3" customWidth="1"/>
    <col min="2" max="2" width="27.625" style="4" customWidth="1"/>
    <col min="3" max="3" width="8.625" style="4" customWidth="1"/>
    <col min="4" max="4" width="11.625" style="5" customWidth="1"/>
    <col min="5" max="6" width="11.625" style="6" customWidth="1"/>
    <col min="7" max="16384" width="9.00390625" style="4" customWidth="1"/>
  </cols>
  <sheetData>
    <row r="1" spans="1:6" ht="39.75" customHeight="1">
      <c r="A1" s="106" t="s">
        <v>0</v>
      </c>
      <c r="B1" s="106"/>
      <c r="C1" s="106"/>
      <c r="D1" s="106"/>
      <c r="E1" s="106"/>
      <c r="F1" s="106"/>
    </row>
    <row r="2" spans="1:6" ht="34.5" customHeight="1">
      <c r="A2" s="2" t="s">
        <v>14</v>
      </c>
      <c r="B2" s="107" t="str">
        <f>'第100章'!B2</f>
        <v>国道105（青礼路～市界）道路工程-第2标段</v>
      </c>
      <c r="C2" s="107"/>
      <c r="D2" s="107"/>
      <c r="E2" s="108" t="s">
        <v>6</v>
      </c>
      <c r="F2" s="108"/>
    </row>
    <row r="3" spans="1:6" ht="34.5" customHeight="1">
      <c r="A3" s="100" t="s">
        <v>59</v>
      </c>
      <c r="B3" s="100"/>
      <c r="C3" s="100"/>
      <c r="D3" s="100"/>
      <c r="E3" s="100"/>
      <c r="F3" s="100"/>
    </row>
    <row r="4" spans="1:6" ht="34.5" customHeight="1">
      <c r="A4" s="21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9" customFormat="1" ht="30" customHeight="1">
      <c r="A5" s="59" t="s">
        <v>114</v>
      </c>
      <c r="B5" s="60" t="s">
        <v>115</v>
      </c>
      <c r="C5" s="61" t="s">
        <v>60</v>
      </c>
      <c r="D5" s="62"/>
      <c r="E5" s="93"/>
      <c r="F5" s="11"/>
    </row>
    <row r="6" spans="1:6" s="29" customFormat="1" ht="30" customHeight="1">
      <c r="A6" s="59" t="s">
        <v>66</v>
      </c>
      <c r="B6" s="60" t="s">
        <v>116</v>
      </c>
      <c r="C6" s="61" t="s">
        <v>68</v>
      </c>
      <c r="D6" s="63">
        <v>400</v>
      </c>
      <c r="E6" s="94"/>
      <c r="F6" s="11">
        <f>ROUND(D6*E6,0)</f>
        <v>0</v>
      </c>
    </row>
    <row r="7" spans="1:6" s="29" customFormat="1" ht="30" customHeight="1">
      <c r="A7" s="59" t="s">
        <v>123</v>
      </c>
      <c r="B7" s="60" t="s">
        <v>124</v>
      </c>
      <c r="C7" s="61" t="s">
        <v>60</v>
      </c>
      <c r="D7" s="63"/>
      <c r="E7" s="94"/>
      <c r="F7" s="11"/>
    </row>
    <row r="8" spans="1:6" s="29" customFormat="1" ht="30" customHeight="1">
      <c r="A8" s="59" t="s">
        <v>66</v>
      </c>
      <c r="B8" s="80" t="s">
        <v>244</v>
      </c>
      <c r="C8" s="61" t="s">
        <v>68</v>
      </c>
      <c r="D8" s="63">
        <v>400</v>
      </c>
      <c r="E8" s="94"/>
      <c r="F8" s="11">
        <f>ROUND(D8*E8,0)</f>
        <v>0</v>
      </c>
    </row>
    <row r="9" spans="1:6" s="29" customFormat="1" ht="30" customHeight="1">
      <c r="A9" s="59" t="s">
        <v>148</v>
      </c>
      <c r="B9" s="60" t="s">
        <v>149</v>
      </c>
      <c r="C9" s="61" t="s">
        <v>60</v>
      </c>
      <c r="D9" s="63"/>
      <c r="E9" s="94"/>
      <c r="F9" s="11"/>
    </row>
    <row r="10" spans="1:6" s="29" customFormat="1" ht="30" customHeight="1">
      <c r="A10" s="59" t="s">
        <v>66</v>
      </c>
      <c r="B10" s="64" t="s">
        <v>150</v>
      </c>
      <c r="C10" s="61" t="s">
        <v>101</v>
      </c>
      <c r="D10" s="63">
        <v>80</v>
      </c>
      <c r="E10" s="94"/>
      <c r="F10" s="11">
        <f>ROUND(D10*E10,0)</f>
        <v>0</v>
      </c>
    </row>
    <row r="11" spans="1:6" ht="34.5" customHeight="1">
      <c r="A11" s="101" t="s">
        <v>33</v>
      </c>
      <c r="B11" s="101"/>
      <c r="C11" s="101"/>
      <c r="D11" s="102">
        <f>ROUND(SUM(F5:F10),0)</f>
        <v>0</v>
      </c>
      <c r="E11" s="102"/>
      <c r="F11" s="17" t="s">
        <v>15</v>
      </c>
    </row>
  </sheetData>
  <sheetProtection password="E4F9" sheet="1"/>
  <protectedRanges>
    <protectedRange sqref="E6 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7480314960629921" right="0.7480314960629921" top="0.7874015748031497" bottom="1.05" header="0.5118110236220472" footer="0.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6">
      <selection activeCell="I53" sqref="I53"/>
    </sheetView>
  </sheetViews>
  <sheetFormatPr defaultColWidth="9.00390625" defaultRowHeight="14.25"/>
  <cols>
    <col min="1" max="1" width="9.625" style="3" customWidth="1"/>
    <col min="2" max="2" width="27.625" style="4" customWidth="1"/>
    <col min="3" max="3" width="8.625" style="4" customWidth="1"/>
    <col min="4" max="4" width="11.625" style="5" customWidth="1"/>
    <col min="5" max="6" width="11.625" style="6" customWidth="1"/>
    <col min="7" max="16384" width="9.00390625" style="4" customWidth="1"/>
  </cols>
  <sheetData>
    <row r="1" spans="1:6" ht="39.75" customHeight="1">
      <c r="A1" s="106" t="s">
        <v>0</v>
      </c>
      <c r="B1" s="106"/>
      <c r="C1" s="106"/>
      <c r="D1" s="106"/>
      <c r="E1" s="106"/>
      <c r="F1" s="106"/>
    </row>
    <row r="2" spans="1:6" ht="34.5" customHeight="1">
      <c r="A2" s="2" t="s">
        <v>14</v>
      </c>
      <c r="B2" s="107" t="str">
        <f>'第100章'!B2</f>
        <v>国道105（青礼路～市界）道路工程-第2标段</v>
      </c>
      <c r="C2" s="107"/>
      <c r="D2" s="107"/>
      <c r="E2" s="109" t="s">
        <v>6</v>
      </c>
      <c r="F2" s="108"/>
    </row>
    <row r="3" spans="1:6" ht="34.5" customHeight="1">
      <c r="A3" s="100" t="s">
        <v>45</v>
      </c>
      <c r="B3" s="100"/>
      <c r="C3" s="100"/>
      <c r="D3" s="100"/>
      <c r="E3" s="100"/>
      <c r="F3" s="100"/>
    </row>
    <row r="4" spans="1:6" ht="34.5" customHeight="1">
      <c r="A4" s="21" t="s">
        <v>18</v>
      </c>
      <c r="B4" s="10" t="s">
        <v>19</v>
      </c>
      <c r="C4" s="10" t="s">
        <v>1</v>
      </c>
      <c r="D4" s="16" t="s">
        <v>2</v>
      </c>
      <c r="E4" s="24" t="s">
        <v>3</v>
      </c>
      <c r="F4" s="24" t="s">
        <v>4</v>
      </c>
    </row>
    <row r="5" spans="1:6" s="29" customFormat="1" ht="30" customHeight="1">
      <c r="A5" s="70" t="s">
        <v>158</v>
      </c>
      <c r="B5" s="71" t="s">
        <v>159</v>
      </c>
      <c r="C5" s="72" t="s">
        <v>60</v>
      </c>
      <c r="D5" s="78"/>
      <c r="E5" s="95"/>
      <c r="F5" s="11"/>
    </row>
    <row r="6" spans="1:6" s="29" customFormat="1" ht="30" customHeight="1">
      <c r="A6" s="70" t="s">
        <v>160</v>
      </c>
      <c r="B6" s="71" t="s">
        <v>161</v>
      </c>
      <c r="C6" s="72" t="s">
        <v>162</v>
      </c>
      <c r="D6" s="78">
        <v>128742</v>
      </c>
      <c r="E6" s="96"/>
      <c r="F6" s="11">
        <f aca="true" t="shared" si="0" ref="F6:F60">ROUND(D6*E6,0)</f>
        <v>0</v>
      </c>
    </row>
    <row r="7" spans="1:6" s="29" customFormat="1" ht="30" customHeight="1">
      <c r="A7" s="70" t="s">
        <v>163</v>
      </c>
      <c r="B7" s="71" t="s">
        <v>164</v>
      </c>
      <c r="C7" s="72" t="s">
        <v>60</v>
      </c>
      <c r="D7" s="78"/>
      <c r="E7" s="96"/>
      <c r="F7" s="11"/>
    </row>
    <row r="8" spans="1:6" s="29" customFormat="1" ht="30" customHeight="1">
      <c r="A8" s="70" t="s">
        <v>165</v>
      </c>
      <c r="B8" s="71" t="s">
        <v>166</v>
      </c>
      <c r="C8" s="72" t="s">
        <v>162</v>
      </c>
      <c r="D8" s="78">
        <v>3326</v>
      </c>
      <c r="E8" s="96"/>
      <c r="F8" s="11">
        <f t="shared" si="0"/>
        <v>0</v>
      </c>
    </row>
    <row r="9" spans="1:6" s="29" customFormat="1" ht="30" customHeight="1">
      <c r="A9" s="70" t="s">
        <v>160</v>
      </c>
      <c r="B9" s="71" t="s">
        <v>161</v>
      </c>
      <c r="C9" s="72" t="s">
        <v>162</v>
      </c>
      <c r="D9" s="78">
        <v>84898</v>
      </c>
      <c r="E9" s="96"/>
      <c r="F9" s="11">
        <f t="shared" si="0"/>
        <v>0</v>
      </c>
    </row>
    <row r="10" spans="1:6" s="29" customFormat="1" ht="30" customHeight="1">
      <c r="A10" s="70" t="s">
        <v>167</v>
      </c>
      <c r="B10" s="71" t="s">
        <v>168</v>
      </c>
      <c r="C10" s="72" t="s">
        <v>60</v>
      </c>
      <c r="D10" s="78"/>
      <c r="E10" s="96"/>
      <c r="F10" s="11"/>
    </row>
    <row r="11" spans="1:6" s="29" customFormat="1" ht="30" customHeight="1">
      <c r="A11" s="70" t="s">
        <v>165</v>
      </c>
      <c r="B11" s="71" t="s">
        <v>166</v>
      </c>
      <c r="C11" s="72" t="s">
        <v>162</v>
      </c>
      <c r="D11" s="78">
        <v>34307</v>
      </c>
      <c r="E11" s="96"/>
      <c r="F11" s="11">
        <f t="shared" si="0"/>
        <v>0</v>
      </c>
    </row>
    <row r="12" spans="1:6" s="29" customFormat="1" ht="30" customHeight="1">
      <c r="A12" s="70" t="s">
        <v>160</v>
      </c>
      <c r="B12" s="71" t="s">
        <v>161</v>
      </c>
      <c r="C12" s="72" t="s">
        <v>162</v>
      </c>
      <c r="D12" s="78">
        <v>117279</v>
      </c>
      <c r="E12" s="96"/>
      <c r="F12" s="11">
        <f t="shared" si="0"/>
        <v>0</v>
      </c>
    </row>
    <row r="13" spans="1:6" s="29" customFormat="1" ht="30" customHeight="1">
      <c r="A13" s="70" t="s">
        <v>169</v>
      </c>
      <c r="B13" s="71" t="s">
        <v>170</v>
      </c>
      <c r="C13" s="72" t="s">
        <v>60</v>
      </c>
      <c r="D13" s="78"/>
      <c r="E13" s="96"/>
      <c r="F13" s="11"/>
    </row>
    <row r="14" spans="1:6" s="29" customFormat="1" ht="30" customHeight="1">
      <c r="A14" s="70" t="s">
        <v>160</v>
      </c>
      <c r="B14" s="71" t="s">
        <v>171</v>
      </c>
      <c r="C14" s="72" t="s">
        <v>162</v>
      </c>
      <c r="D14" s="78">
        <v>32931</v>
      </c>
      <c r="E14" s="96"/>
      <c r="F14" s="11">
        <f t="shared" si="0"/>
        <v>0</v>
      </c>
    </row>
    <row r="15" spans="1:6" s="29" customFormat="1" ht="30" customHeight="1">
      <c r="A15" s="70" t="s">
        <v>172</v>
      </c>
      <c r="B15" s="71" t="s">
        <v>173</v>
      </c>
      <c r="C15" s="72" t="s">
        <v>162</v>
      </c>
      <c r="D15" s="78">
        <v>20680</v>
      </c>
      <c r="E15" s="96"/>
      <c r="F15" s="11">
        <f t="shared" si="0"/>
        <v>0</v>
      </c>
    </row>
    <row r="16" spans="1:6" s="29" customFormat="1" ht="30" customHeight="1">
      <c r="A16" s="70" t="s">
        <v>174</v>
      </c>
      <c r="B16" s="71" t="s">
        <v>175</v>
      </c>
      <c r="C16" s="72" t="s">
        <v>60</v>
      </c>
      <c r="D16" s="78"/>
      <c r="E16" s="96"/>
      <c r="F16" s="11"/>
    </row>
    <row r="17" spans="1:6" s="29" customFormat="1" ht="30" customHeight="1">
      <c r="A17" s="70" t="s">
        <v>165</v>
      </c>
      <c r="B17" s="71" t="s">
        <v>176</v>
      </c>
      <c r="C17" s="72" t="s">
        <v>177</v>
      </c>
      <c r="D17" s="76">
        <v>960</v>
      </c>
      <c r="E17" s="96"/>
      <c r="F17" s="11">
        <f t="shared" si="0"/>
        <v>0</v>
      </c>
    </row>
    <row r="18" spans="1:6" s="29" customFormat="1" ht="30" customHeight="1">
      <c r="A18" s="70" t="s">
        <v>178</v>
      </c>
      <c r="B18" s="71" t="s">
        <v>179</v>
      </c>
      <c r="C18" s="72" t="s">
        <v>60</v>
      </c>
      <c r="D18" s="76"/>
      <c r="E18" s="96"/>
      <c r="F18" s="11"/>
    </row>
    <row r="19" spans="1:6" s="29" customFormat="1" ht="30" customHeight="1">
      <c r="A19" s="70" t="s">
        <v>165</v>
      </c>
      <c r="B19" s="71" t="s">
        <v>180</v>
      </c>
      <c r="C19" s="72" t="s">
        <v>181</v>
      </c>
      <c r="D19" s="76">
        <v>47</v>
      </c>
      <c r="E19" s="96"/>
      <c r="F19" s="11">
        <f t="shared" si="0"/>
        <v>0</v>
      </c>
    </row>
    <row r="20" spans="1:6" s="29" customFormat="1" ht="30" customHeight="1">
      <c r="A20" s="70" t="s">
        <v>160</v>
      </c>
      <c r="B20" s="71" t="s">
        <v>182</v>
      </c>
      <c r="C20" s="72" t="s">
        <v>181</v>
      </c>
      <c r="D20" s="76">
        <v>172</v>
      </c>
      <c r="E20" s="96"/>
      <c r="F20" s="11">
        <f t="shared" si="0"/>
        <v>0</v>
      </c>
    </row>
    <row r="21" spans="1:6" s="29" customFormat="1" ht="30" customHeight="1">
      <c r="A21" s="70" t="s">
        <v>183</v>
      </c>
      <c r="B21" s="71" t="s">
        <v>184</v>
      </c>
      <c r="C21" s="72" t="s">
        <v>181</v>
      </c>
      <c r="D21" s="76">
        <v>32.5</v>
      </c>
      <c r="E21" s="96"/>
      <c r="F21" s="11">
        <f t="shared" si="0"/>
        <v>0</v>
      </c>
    </row>
    <row r="22" spans="1:6" s="29" customFormat="1" ht="30" customHeight="1">
      <c r="A22" s="70" t="s">
        <v>185</v>
      </c>
      <c r="B22" s="71" t="s">
        <v>186</v>
      </c>
      <c r="C22" s="72" t="s">
        <v>181</v>
      </c>
      <c r="D22" s="76">
        <v>0.4</v>
      </c>
      <c r="E22" s="96"/>
      <c r="F22" s="11">
        <f t="shared" si="0"/>
        <v>0</v>
      </c>
    </row>
    <row r="23" spans="1:6" s="29" customFormat="1" ht="30" customHeight="1">
      <c r="A23" s="70" t="s">
        <v>187</v>
      </c>
      <c r="B23" s="71" t="s">
        <v>188</v>
      </c>
      <c r="C23" s="72" t="s">
        <v>181</v>
      </c>
      <c r="D23" s="76">
        <v>0.6</v>
      </c>
      <c r="E23" s="96"/>
      <c r="F23" s="11">
        <f t="shared" si="0"/>
        <v>0</v>
      </c>
    </row>
    <row r="24" spans="1:6" s="29" customFormat="1" ht="30" customHeight="1">
      <c r="A24" s="70" t="s">
        <v>189</v>
      </c>
      <c r="B24" s="71" t="s">
        <v>190</v>
      </c>
      <c r="C24" s="72" t="s">
        <v>191</v>
      </c>
      <c r="D24" s="78">
        <v>72</v>
      </c>
      <c r="E24" s="96"/>
      <c r="F24" s="11">
        <f t="shared" si="0"/>
        <v>0</v>
      </c>
    </row>
    <row r="25" spans="1:6" s="29" customFormat="1" ht="30" customHeight="1">
      <c r="A25" s="70" t="s">
        <v>192</v>
      </c>
      <c r="B25" s="71" t="s">
        <v>193</v>
      </c>
      <c r="C25" s="72" t="s">
        <v>60</v>
      </c>
      <c r="D25" s="78"/>
      <c r="E25" s="96"/>
      <c r="F25" s="11"/>
    </row>
    <row r="26" spans="1:6" s="29" customFormat="1" ht="30" customHeight="1">
      <c r="A26" s="70" t="s">
        <v>165</v>
      </c>
      <c r="B26" s="71" t="s">
        <v>194</v>
      </c>
      <c r="C26" s="72" t="s">
        <v>181</v>
      </c>
      <c r="D26" s="76">
        <v>91.7</v>
      </c>
      <c r="E26" s="96"/>
      <c r="F26" s="11">
        <f t="shared" si="0"/>
        <v>0</v>
      </c>
    </row>
    <row r="27" spans="1:6" s="29" customFormat="1" ht="30" customHeight="1">
      <c r="A27" s="70" t="s">
        <v>195</v>
      </c>
      <c r="B27" s="71" t="s">
        <v>196</v>
      </c>
      <c r="C27" s="72" t="s">
        <v>60</v>
      </c>
      <c r="D27" s="78"/>
      <c r="E27" s="96"/>
      <c r="F27" s="11"/>
    </row>
    <row r="28" spans="1:6" s="29" customFormat="1" ht="30" customHeight="1">
      <c r="A28" s="70" t="s">
        <v>165</v>
      </c>
      <c r="B28" s="71" t="s">
        <v>197</v>
      </c>
      <c r="C28" s="72" t="s">
        <v>181</v>
      </c>
      <c r="D28" s="76">
        <v>183</v>
      </c>
      <c r="E28" s="96"/>
      <c r="F28" s="11">
        <f t="shared" si="0"/>
        <v>0</v>
      </c>
    </row>
    <row r="29" spans="1:6" s="29" customFormat="1" ht="30" customHeight="1">
      <c r="A29" s="70" t="s">
        <v>198</v>
      </c>
      <c r="B29" s="71" t="s">
        <v>199</v>
      </c>
      <c r="C29" s="72" t="s">
        <v>60</v>
      </c>
      <c r="D29" s="78"/>
      <c r="E29" s="96"/>
      <c r="F29" s="11"/>
    </row>
    <row r="30" spans="1:6" s="29" customFormat="1" ht="30" customHeight="1">
      <c r="A30" s="70" t="s">
        <v>165</v>
      </c>
      <c r="B30" s="71" t="s">
        <v>200</v>
      </c>
      <c r="C30" s="72" t="s">
        <v>177</v>
      </c>
      <c r="D30" s="76">
        <v>53</v>
      </c>
      <c r="E30" s="96"/>
      <c r="F30" s="11">
        <f t="shared" si="0"/>
        <v>0</v>
      </c>
    </row>
    <row r="31" spans="1:6" s="29" customFormat="1" ht="30" customHeight="1">
      <c r="A31" s="70" t="s">
        <v>160</v>
      </c>
      <c r="B31" s="71" t="s">
        <v>201</v>
      </c>
      <c r="C31" s="72" t="s">
        <v>177</v>
      </c>
      <c r="D31" s="76">
        <v>110</v>
      </c>
      <c r="E31" s="96"/>
      <c r="F31" s="11">
        <f t="shared" si="0"/>
        <v>0</v>
      </c>
    </row>
    <row r="32" spans="1:6" s="29" customFormat="1" ht="30" customHeight="1">
      <c r="A32" s="70" t="s">
        <v>183</v>
      </c>
      <c r="B32" s="71" t="s">
        <v>202</v>
      </c>
      <c r="C32" s="72" t="s">
        <v>181</v>
      </c>
      <c r="D32" s="76">
        <v>6.9</v>
      </c>
      <c r="E32" s="96"/>
      <c r="F32" s="11">
        <f t="shared" si="0"/>
        <v>0</v>
      </c>
    </row>
    <row r="33" spans="1:6" s="29" customFormat="1" ht="30" customHeight="1">
      <c r="A33" s="70" t="s">
        <v>203</v>
      </c>
      <c r="B33" s="71" t="s">
        <v>204</v>
      </c>
      <c r="C33" s="72" t="s">
        <v>60</v>
      </c>
      <c r="D33" s="78"/>
      <c r="E33" s="96"/>
      <c r="F33" s="11"/>
    </row>
    <row r="34" spans="1:6" s="29" customFormat="1" ht="30" customHeight="1">
      <c r="A34" s="70" t="s">
        <v>165</v>
      </c>
      <c r="B34" s="71" t="s">
        <v>205</v>
      </c>
      <c r="C34" s="72" t="s">
        <v>162</v>
      </c>
      <c r="D34" s="78">
        <v>23376</v>
      </c>
      <c r="E34" s="96"/>
      <c r="F34" s="11">
        <f t="shared" si="0"/>
        <v>0</v>
      </c>
    </row>
    <row r="35" spans="1:6" s="29" customFormat="1" ht="30" customHeight="1">
      <c r="A35" s="70" t="s">
        <v>160</v>
      </c>
      <c r="B35" s="71" t="s">
        <v>206</v>
      </c>
      <c r="C35" s="72" t="s">
        <v>162</v>
      </c>
      <c r="D35" s="78">
        <v>4111</v>
      </c>
      <c r="E35" s="96"/>
      <c r="F35" s="11">
        <f t="shared" si="0"/>
        <v>0</v>
      </c>
    </row>
    <row r="36" spans="1:6" s="29" customFormat="1" ht="30" customHeight="1">
      <c r="A36" s="70" t="s">
        <v>207</v>
      </c>
      <c r="B36" s="71" t="s">
        <v>208</v>
      </c>
      <c r="C36" s="72" t="s">
        <v>60</v>
      </c>
      <c r="D36" s="78"/>
      <c r="E36" s="96"/>
      <c r="F36" s="11"/>
    </row>
    <row r="37" spans="1:6" s="29" customFormat="1" ht="30" customHeight="1">
      <c r="A37" s="70" t="s">
        <v>165</v>
      </c>
      <c r="B37" s="71" t="s">
        <v>209</v>
      </c>
      <c r="C37" s="72" t="s">
        <v>181</v>
      </c>
      <c r="D37" s="76">
        <v>574.2</v>
      </c>
      <c r="E37" s="96"/>
      <c r="F37" s="11">
        <f t="shared" si="0"/>
        <v>0</v>
      </c>
    </row>
    <row r="38" spans="1:6" s="29" customFormat="1" ht="30" customHeight="1">
      <c r="A38" s="70" t="s">
        <v>210</v>
      </c>
      <c r="B38" s="71" t="s">
        <v>211</v>
      </c>
      <c r="C38" s="72" t="s">
        <v>60</v>
      </c>
      <c r="D38" s="78"/>
      <c r="E38" s="96"/>
      <c r="F38" s="11"/>
    </row>
    <row r="39" spans="1:6" s="29" customFormat="1" ht="30" customHeight="1">
      <c r="A39" s="70" t="s">
        <v>165</v>
      </c>
      <c r="B39" s="71" t="s">
        <v>212</v>
      </c>
      <c r="C39" s="72" t="s">
        <v>181</v>
      </c>
      <c r="D39" s="76">
        <v>195.9</v>
      </c>
      <c r="E39" s="96"/>
      <c r="F39" s="11">
        <f t="shared" si="0"/>
        <v>0</v>
      </c>
    </row>
    <row r="40" spans="1:6" s="29" customFormat="1" ht="30" customHeight="1">
      <c r="A40" s="70" t="s">
        <v>213</v>
      </c>
      <c r="B40" s="71" t="s">
        <v>214</v>
      </c>
      <c r="C40" s="72" t="s">
        <v>60</v>
      </c>
      <c r="D40" s="78"/>
      <c r="E40" s="96"/>
      <c r="F40" s="11"/>
    </row>
    <row r="41" spans="1:6" s="29" customFormat="1" ht="30" customHeight="1">
      <c r="A41" s="70" t="s">
        <v>165</v>
      </c>
      <c r="B41" s="71" t="s">
        <v>215</v>
      </c>
      <c r="C41" s="72" t="s">
        <v>181</v>
      </c>
      <c r="D41" s="76">
        <v>1912.5</v>
      </c>
      <c r="E41" s="96"/>
      <c r="F41" s="11">
        <f t="shared" si="0"/>
        <v>0</v>
      </c>
    </row>
    <row r="42" spans="1:6" s="29" customFormat="1" ht="30" customHeight="1">
      <c r="A42" s="70" t="s">
        <v>216</v>
      </c>
      <c r="B42" s="71" t="s">
        <v>217</v>
      </c>
      <c r="C42" s="72" t="s">
        <v>60</v>
      </c>
      <c r="D42" s="78"/>
      <c r="E42" s="96"/>
      <c r="F42" s="11"/>
    </row>
    <row r="43" spans="1:6" s="29" customFormat="1" ht="30" customHeight="1">
      <c r="A43" s="70" t="s">
        <v>165</v>
      </c>
      <c r="B43" s="71" t="s">
        <v>218</v>
      </c>
      <c r="C43" s="72" t="s">
        <v>219</v>
      </c>
      <c r="D43" s="76">
        <v>1900</v>
      </c>
      <c r="E43" s="96"/>
      <c r="F43" s="11">
        <f t="shared" si="0"/>
        <v>0</v>
      </c>
    </row>
    <row r="44" spans="1:6" s="29" customFormat="1" ht="30" customHeight="1">
      <c r="A44" s="70" t="s">
        <v>160</v>
      </c>
      <c r="B44" s="71" t="s">
        <v>220</v>
      </c>
      <c r="C44" s="72" t="s">
        <v>219</v>
      </c>
      <c r="D44" s="76">
        <v>1898</v>
      </c>
      <c r="E44" s="96"/>
      <c r="F44" s="11">
        <f t="shared" si="0"/>
        <v>0</v>
      </c>
    </row>
    <row r="45" spans="1:6" s="29" customFormat="1" ht="30" customHeight="1">
      <c r="A45" s="70" t="s">
        <v>183</v>
      </c>
      <c r="B45" s="71" t="s">
        <v>221</v>
      </c>
      <c r="C45" s="72" t="s">
        <v>219</v>
      </c>
      <c r="D45" s="76">
        <v>1897</v>
      </c>
      <c r="E45" s="96"/>
      <c r="F45" s="11">
        <f t="shared" si="0"/>
        <v>0</v>
      </c>
    </row>
    <row r="46" spans="1:6" s="29" customFormat="1" ht="30" customHeight="1">
      <c r="A46" s="70" t="s">
        <v>222</v>
      </c>
      <c r="B46" s="71" t="s">
        <v>223</v>
      </c>
      <c r="C46" s="72" t="s">
        <v>60</v>
      </c>
      <c r="D46" s="78"/>
      <c r="E46" s="96"/>
      <c r="F46" s="11"/>
    </row>
    <row r="47" spans="1:6" s="29" customFormat="1" ht="30" customHeight="1">
      <c r="A47" s="70" t="s">
        <v>165</v>
      </c>
      <c r="B47" s="71" t="s">
        <v>224</v>
      </c>
      <c r="C47" s="72" t="s">
        <v>219</v>
      </c>
      <c r="D47" s="76">
        <v>1553</v>
      </c>
      <c r="E47" s="96"/>
      <c r="F47" s="11">
        <f t="shared" si="0"/>
        <v>0</v>
      </c>
    </row>
    <row r="48" spans="1:6" s="29" customFormat="1" ht="30" customHeight="1">
      <c r="A48" s="70" t="s">
        <v>225</v>
      </c>
      <c r="B48" s="71" t="s">
        <v>226</v>
      </c>
      <c r="C48" s="72" t="s">
        <v>60</v>
      </c>
      <c r="D48" s="78"/>
      <c r="E48" s="95"/>
      <c r="F48" s="11"/>
    </row>
    <row r="49" spans="1:6" s="29" customFormat="1" ht="30" customHeight="1">
      <c r="A49" s="73" t="s">
        <v>165</v>
      </c>
      <c r="B49" s="74" t="s">
        <v>227</v>
      </c>
      <c r="C49" s="75" t="s">
        <v>219</v>
      </c>
      <c r="D49" s="77">
        <v>1553</v>
      </c>
      <c r="E49" s="97"/>
      <c r="F49" s="11">
        <f t="shared" si="0"/>
        <v>0</v>
      </c>
    </row>
    <row r="50" spans="1:6" s="29" customFormat="1" ht="30" customHeight="1">
      <c r="A50" s="73" t="s">
        <v>228</v>
      </c>
      <c r="B50" s="74" t="s">
        <v>229</v>
      </c>
      <c r="C50" s="75" t="s">
        <v>60</v>
      </c>
      <c r="D50" s="79"/>
      <c r="E50" s="97"/>
      <c r="F50" s="11"/>
    </row>
    <row r="51" spans="1:6" s="29" customFormat="1" ht="30" customHeight="1">
      <c r="A51" s="73" t="s">
        <v>165</v>
      </c>
      <c r="B51" s="74" t="s">
        <v>230</v>
      </c>
      <c r="C51" s="75" t="s">
        <v>231</v>
      </c>
      <c r="D51" s="79">
        <v>120</v>
      </c>
      <c r="E51" s="97"/>
      <c r="F51" s="11">
        <f t="shared" si="0"/>
        <v>0</v>
      </c>
    </row>
    <row r="52" spans="1:6" s="29" customFormat="1" ht="30" customHeight="1">
      <c r="A52" s="73" t="s">
        <v>232</v>
      </c>
      <c r="B52" s="74" t="s">
        <v>233</v>
      </c>
      <c r="C52" s="75" t="s">
        <v>60</v>
      </c>
      <c r="D52" s="79"/>
      <c r="E52" s="97"/>
      <c r="F52" s="11"/>
    </row>
    <row r="53" spans="1:6" s="29" customFormat="1" ht="30" customHeight="1">
      <c r="A53" s="73" t="s">
        <v>165</v>
      </c>
      <c r="B53" s="74" t="s">
        <v>234</v>
      </c>
      <c r="C53" s="75" t="s">
        <v>177</v>
      </c>
      <c r="D53" s="77">
        <v>87.3</v>
      </c>
      <c r="E53" s="97"/>
      <c r="F53" s="11">
        <f t="shared" si="0"/>
        <v>0</v>
      </c>
    </row>
    <row r="54" spans="1:6" s="29" customFormat="1" ht="30" customHeight="1">
      <c r="A54" s="73" t="s">
        <v>235</v>
      </c>
      <c r="B54" s="74" t="s">
        <v>236</v>
      </c>
      <c r="C54" s="75" t="s">
        <v>60</v>
      </c>
      <c r="D54" s="79"/>
      <c r="E54" s="97"/>
      <c r="F54" s="11"/>
    </row>
    <row r="55" spans="1:6" s="29" customFormat="1" ht="30" customHeight="1">
      <c r="A55" s="73" t="s">
        <v>165</v>
      </c>
      <c r="B55" s="74" t="s">
        <v>237</v>
      </c>
      <c r="C55" s="75" t="s">
        <v>177</v>
      </c>
      <c r="D55" s="77">
        <v>33.26</v>
      </c>
      <c r="E55" s="97"/>
      <c r="F55" s="11">
        <f t="shared" si="0"/>
        <v>0</v>
      </c>
    </row>
    <row r="56" spans="1:6" s="29" customFormat="1" ht="30" customHeight="1">
      <c r="A56" s="73" t="s">
        <v>160</v>
      </c>
      <c r="B56" s="74" t="s">
        <v>238</v>
      </c>
      <c r="C56" s="75" t="s">
        <v>177</v>
      </c>
      <c r="D56" s="77">
        <v>78</v>
      </c>
      <c r="E56" s="97"/>
      <c r="F56" s="11">
        <f t="shared" si="0"/>
        <v>0</v>
      </c>
    </row>
    <row r="57" spans="1:6" s="29" customFormat="1" ht="30" customHeight="1">
      <c r="A57" s="73" t="s">
        <v>239</v>
      </c>
      <c r="B57" s="74" t="s">
        <v>240</v>
      </c>
      <c r="C57" s="75" t="s">
        <v>60</v>
      </c>
      <c r="D57" s="79"/>
      <c r="E57" s="97"/>
      <c r="F57" s="11"/>
    </row>
    <row r="58" spans="1:6" s="29" customFormat="1" ht="30" customHeight="1">
      <c r="A58" s="73" t="s">
        <v>165</v>
      </c>
      <c r="B58" s="74" t="s">
        <v>241</v>
      </c>
      <c r="C58" s="75" t="s">
        <v>177</v>
      </c>
      <c r="D58" s="77">
        <v>29.68</v>
      </c>
      <c r="E58" s="97"/>
      <c r="F58" s="11">
        <f t="shared" si="0"/>
        <v>0</v>
      </c>
    </row>
    <row r="59" spans="1:6" s="29" customFormat="1" ht="30" customHeight="1">
      <c r="A59" s="73" t="s">
        <v>160</v>
      </c>
      <c r="B59" s="74" t="s">
        <v>242</v>
      </c>
      <c r="C59" s="75" t="s">
        <v>177</v>
      </c>
      <c r="D59" s="77">
        <v>29.44</v>
      </c>
      <c r="E59" s="97"/>
      <c r="F59" s="11">
        <f t="shared" si="0"/>
        <v>0</v>
      </c>
    </row>
    <row r="60" spans="1:6" s="29" customFormat="1" ht="30" customHeight="1">
      <c r="A60" s="73" t="s">
        <v>183</v>
      </c>
      <c r="B60" s="74" t="s">
        <v>243</v>
      </c>
      <c r="C60" s="75" t="s">
        <v>177</v>
      </c>
      <c r="D60" s="77">
        <v>28.58</v>
      </c>
      <c r="E60" s="97"/>
      <c r="F60" s="11">
        <f t="shared" si="0"/>
        <v>0</v>
      </c>
    </row>
    <row r="61" spans="1:6" ht="34.5" customHeight="1">
      <c r="A61" s="101" t="s">
        <v>38</v>
      </c>
      <c r="B61" s="101"/>
      <c r="C61" s="101"/>
      <c r="D61" s="102">
        <f>ROUND(SUM(F5:F60),0)</f>
        <v>0</v>
      </c>
      <c r="E61" s="102"/>
      <c r="F61" s="17" t="s">
        <v>15</v>
      </c>
    </row>
  </sheetData>
  <sheetProtection password="E4F9" sheet="1"/>
  <protectedRanges>
    <protectedRange sqref="E6 E8:E9 E11:E12 E14:E15 E17 E19:E24 E26 E28 E30:E32 E34:E35 E37 E39 E41 E43:E45 E47 E49 E51 E53 E55:E56 E58:E60" name="区域1"/>
  </protectedRanges>
  <mergeCells count="6">
    <mergeCell ref="A1:F1"/>
    <mergeCell ref="B2:D2"/>
    <mergeCell ref="E2:F2"/>
    <mergeCell ref="A3:F3"/>
    <mergeCell ref="A61:C61"/>
    <mergeCell ref="D61:E61"/>
  </mergeCells>
  <printOptions horizontalCentered="1"/>
  <pageMargins left="0.7480314960629921" right="0.7480314960629921" top="0.73" bottom="1.01" header="0.5118110236220472" footer="0.6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6" sqref="A16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114" t="s">
        <v>7</v>
      </c>
      <c r="B1" s="114"/>
      <c r="C1" s="114"/>
      <c r="D1" s="114"/>
    </row>
    <row r="2" spans="1:4" ht="39" customHeight="1">
      <c r="A2" s="110" t="str">
        <f>"工程名称："&amp;'第100章'!B2</f>
        <v>工程名称：国道105（青礼路～市界）道路工程-第2标段</v>
      </c>
      <c r="B2" s="110"/>
      <c r="C2" s="110"/>
      <c r="D2" s="33" t="s">
        <v>6</v>
      </c>
    </row>
    <row r="3" spans="1:4" ht="39" customHeight="1">
      <c r="A3" s="22" t="s">
        <v>8</v>
      </c>
      <c r="B3" s="22" t="s">
        <v>9</v>
      </c>
      <c r="C3" s="22" t="s">
        <v>10</v>
      </c>
      <c r="D3" s="22" t="s">
        <v>16</v>
      </c>
    </row>
    <row r="4" spans="1:4" s="7" customFormat="1" ht="30" customHeight="1">
      <c r="A4" s="23">
        <v>1</v>
      </c>
      <c r="B4" s="23">
        <v>100</v>
      </c>
      <c r="C4" s="23" t="s">
        <v>11</v>
      </c>
      <c r="D4" s="31">
        <f>'第100章'!D12</f>
        <v>0</v>
      </c>
    </row>
    <row r="5" spans="1:4" s="7" customFormat="1" ht="30" customHeight="1">
      <c r="A5" s="23">
        <v>2.1</v>
      </c>
      <c r="B5" s="23">
        <v>200</v>
      </c>
      <c r="C5" s="25" t="s">
        <v>41</v>
      </c>
      <c r="D5" s="31">
        <f>'第200章'!D32</f>
        <v>0</v>
      </c>
    </row>
    <row r="6" spans="1:4" s="7" customFormat="1" ht="30" customHeight="1">
      <c r="A6" s="23">
        <v>2.2</v>
      </c>
      <c r="B6" s="23">
        <v>200</v>
      </c>
      <c r="C6" s="32" t="s">
        <v>51</v>
      </c>
      <c r="D6" s="31">
        <f>'第200章（桥梁施工便道）'!D9</f>
        <v>0</v>
      </c>
    </row>
    <row r="7" spans="1:4" s="7" customFormat="1" ht="30" customHeight="1">
      <c r="A7" s="23">
        <v>3.1</v>
      </c>
      <c r="B7" s="23">
        <v>300</v>
      </c>
      <c r="C7" s="25" t="s">
        <v>42</v>
      </c>
      <c r="D7" s="31">
        <f>'第300章'!D33</f>
        <v>0</v>
      </c>
    </row>
    <row r="8" spans="1:4" s="7" customFormat="1" ht="30" customHeight="1">
      <c r="A8" s="23">
        <v>3.2</v>
      </c>
      <c r="B8" s="23">
        <v>300</v>
      </c>
      <c r="C8" s="32" t="s">
        <v>52</v>
      </c>
      <c r="D8" s="31">
        <f>'第300章（桥梁施工便道）'!D11</f>
        <v>0</v>
      </c>
    </row>
    <row r="9" spans="1:4" s="7" customFormat="1" ht="30" customHeight="1">
      <c r="A9" s="23">
        <v>4</v>
      </c>
      <c r="B9" s="23">
        <v>400</v>
      </c>
      <c r="C9" s="25" t="s">
        <v>43</v>
      </c>
      <c r="D9" s="31">
        <f>'第400章'!D61</f>
        <v>0</v>
      </c>
    </row>
    <row r="10" spans="1:4" s="7" customFormat="1" ht="30" customHeight="1">
      <c r="A10" s="23">
        <v>5</v>
      </c>
      <c r="B10" s="23">
        <v>500</v>
      </c>
      <c r="C10" s="23" t="s">
        <v>12</v>
      </c>
      <c r="D10" s="31"/>
    </row>
    <row r="11" spans="1:4" s="7" customFormat="1" ht="30" customHeight="1">
      <c r="A11" s="23">
        <v>6</v>
      </c>
      <c r="B11" s="23">
        <v>600</v>
      </c>
      <c r="C11" s="25" t="s">
        <v>44</v>
      </c>
      <c r="D11" s="31"/>
    </row>
    <row r="12" spans="1:4" s="7" customFormat="1" ht="30" customHeight="1">
      <c r="A12" s="23">
        <v>7</v>
      </c>
      <c r="B12" s="23">
        <v>700</v>
      </c>
      <c r="C12" s="23" t="s">
        <v>13</v>
      </c>
      <c r="D12" s="31"/>
    </row>
    <row r="13" spans="1:4" s="7" customFormat="1" ht="32.25" customHeight="1">
      <c r="A13" s="23">
        <v>8</v>
      </c>
      <c r="B13" s="113" t="s">
        <v>35</v>
      </c>
      <c r="C13" s="113"/>
      <c r="D13" s="31">
        <f>SUM(D4:D12)</f>
        <v>0</v>
      </c>
    </row>
    <row r="14" spans="1:4" s="7" customFormat="1" ht="36.75" customHeight="1">
      <c r="A14" s="23">
        <v>9</v>
      </c>
      <c r="B14" s="113" t="s">
        <v>36</v>
      </c>
      <c r="C14" s="113"/>
      <c r="D14" s="31"/>
    </row>
    <row r="15" spans="1:4" s="7" customFormat="1" ht="36.75" customHeight="1">
      <c r="A15" s="23">
        <v>10</v>
      </c>
      <c r="B15" s="113" t="s">
        <v>37</v>
      </c>
      <c r="C15" s="113"/>
      <c r="D15" s="31">
        <f>ROUND(48477995*1.5/100,)</f>
        <v>727170</v>
      </c>
    </row>
    <row r="16" spans="1:4" s="7" customFormat="1" ht="36.75" customHeight="1">
      <c r="A16" s="23">
        <v>11</v>
      </c>
      <c r="B16" s="115" t="s">
        <v>48</v>
      </c>
      <c r="C16" s="116"/>
      <c r="D16" s="31">
        <f>ROUND(D13-D14-D15,0)</f>
        <v>-727170</v>
      </c>
    </row>
    <row r="17" spans="1:4" s="7" customFormat="1" ht="36.75" customHeight="1">
      <c r="A17" s="23">
        <v>12</v>
      </c>
      <c r="B17" s="117" t="s">
        <v>49</v>
      </c>
      <c r="C17" s="118"/>
      <c r="D17" s="31">
        <f>ROUND(D16*3%,0)</f>
        <v>-21815</v>
      </c>
    </row>
    <row r="18" spans="1:4" s="7" customFormat="1" ht="36.75" customHeight="1">
      <c r="A18" s="23">
        <v>13</v>
      </c>
      <c r="B18" s="115" t="s">
        <v>50</v>
      </c>
      <c r="C18" s="116"/>
      <c r="D18" s="31">
        <f>D13+D17</f>
        <v>-21815</v>
      </c>
    </row>
    <row r="19" spans="1:4" ht="30" customHeight="1">
      <c r="A19" s="111"/>
      <c r="B19" s="112"/>
      <c r="C19" s="112"/>
      <c r="D19" s="112"/>
    </row>
  </sheetData>
  <sheetProtection password="E4F9" sheet="1"/>
  <mergeCells count="9">
    <mergeCell ref="A2:C2"/>
    <mergeCell ref="A19:D19"/>
    <mergeCell ref="B15:C15"/>
    <mergeCell ref="A1:D1"/>
    <mergeCell ref="B13:C13"/>
    <mergeCell ref="B14:C14"/>
    <mergeCell ref="B18:C18"/>
    <mergeCell ref="B16:C16"/>
    <mergeCell ref="B17:C17"/>
  </mergeCells>
  <printOptions horizontalCentered="1"/>
  <pageMargins left="0.7" right="0.7" top="0.83" bottom="1.4" header="0.3" footer="1.7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2017-11-29T01:40:08Z</cp:lastPrinted>
  <dcterms:created xsi:type="dcterms:W3CDTF">2008-04-07T07:00:19Z</dcterms:created>
  <dcterms:modified xsi:type="dcterms:W3CDTF">2017-11-29T02:20:41Z</dcterms:modified>
  <cp:category/>
  <cp:version/>
  <cp:contentType/>
  <cp:contentStatus/>
</cp:coreProperties>
</file>