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4"/>
  </bookViews>
  <sheets>
    <sheet name="第100章" sheetId="1" r:id="rId1"/>
    <sheet name="第200章" sheetId="2" r:id="rId2"/>
    <sheet name="第300章" sheetId="3" r:id="rId3"/>
    <sheet name="第400章" sheetId="4" r:id="rId4"/>
    <sheet name="汇总表" sheetId="5" r:id="rId5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'第400章'!$1:$4</definedName>
  </definedNames>
  <calcPr fullCalcOnLoad="1"/>
</workbook>
</file>

<file path=xl/sharedStrings.xml><?xml version="1.0" encoding="utf-8"?>
<sst xmlns="http://schemas.openxmlformats.org/spreadsheetml/2006/main" count="178" uniqueCount="119">
  <si>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</si>
  <si>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</si>
  <si>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</si>
  <si>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</si>
  <si>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</si>
  <si>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</si>
  <si>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</si>
  <si>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</si>
  <si>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</si>
  <si>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</si>
  <si>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</si>
  <si>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</si>
  <si>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</si>
  <si>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</si>
  <si>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</si>
  <si>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</si>
  <si>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</si>
  <si>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</si>
  <si>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</si>
  <si>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</si>
  <si>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</si>
  <si>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</si>
  <si>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</si>
  <si>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</si>
  <si>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</si>
  <si>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</si>
  <si>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</si>
  <si>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</si>
  <si>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</si>
  <si>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</si>
  <si>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</si>
  <si>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m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</si>
  <si>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</si>
  <si>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</si>
  <si>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</si>
  <si>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</si>
  <si>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</si>
  <si>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</si>
  <si>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金额（元）</t>
  </si>
  <si>
    <t>清单     第100章   总则</t>
  </si>
  <si>
    <t>清单  第100章 合计   人民币</t>
  </si>
  <si>
    <t>竣工文件</t>
  </si>
  <si>
    <t>-a</t>
  </si>
  <si>
    <t>-b</t>
  </si>
  <si>
    <t>-c</t>
  </si>
  <si>
    <t>202-4</t>
  </si>
  <si>
    <t>清单     第200章  路   基</t>
  </si>
  <si>
    <t>清单  第200章 合计   人民币</t>
  </si>
  <si>
    <t>清单     第400章  桥梁、涵洞</t>
  </si>
  <si>
    <t>清单  第400章 合计   人民币</t>
  </si>
  <si>
    <t>202-3</t>
  </si>
  <si>
    <t>拆除结构物</t>
  </si>
  <si>
    <t>m3</t>
  </si>
  <si>
    <t>砖、石及其他砌体结构</t>
  </si>
  <si>
    <t>清单     第300章  路   面</t>
  </si>
  <si>
    <t>清单  第300章 合计   人民币</t>
  </si>
  <si>
    <t>308-2</t>
  </si>
  <si>
    <t>309-1</t>
  </si>
  <si>
    <t>细粒式沥青混凝土</t>
  </si>
  <si>
    <t>309-2</t>
  </si>
  <si>
    <t>中粒式沥青混凝土</t>
  </si>
  <si>
    <t>根</t>
  </si>
  <si>
    <t>通州区漷马路西田阳排水工程</t>
  </si>
  <si>
    <t>铣刨路面</t>
  </si>
  <si>
    <t>沥青混凝土路面 4cm</t>
  </si>
  <si>
    <t>203-1</t>
  </si>
  <si>
    <t>路基挖方</t>
  </si>
  <si>
    <t>挑挖土边沟</t>
  </si>
  <si>
    <t>-c</t>
  </si>
  <si>
    <t>-b</t>
  </si>
  <si>
    <r>
      <t>-e</t>
    </r>
    <r>
      <rPr>
        <sz val="12"/>
        <color indexed="8"/>
        <rFont val="宋体"/>
        <family val="0"/>
      </rPr>
      <t xml:space="preserve"> </t>
    </r>
  </si>
  <si>
    <t>302-1</t>
  </si>
  <si>
    <t>碎石垫层</t>
  </si>
  <si>
    <t>级配碎石 40cm</t>
  </si>
  <si>
    <t>305-1</t>
  </si>
  <si>
    <t>石灰粉煤灰稳定土基层</t>
  </si>
  <si>
    <t>16cm</t>
  </si>
  <si>
    <t>18cm</t>
  </si>
  <si>
    <t>308-1</t>
  </si>
  <si>
    <t>透层</t>
  </si>
  <si>
    <t>黏层</t>
  </si>
  <si>
    <t>AC-13C 4cm</t>
  </si>
  <si>
    <t>AC-20C 6cm</t>
  </si>
  <si>
    <t>313-3</t>
  </si>
  <si>
    <t>现浇混凝土加固土路肩（厚15cm）</t>
  </si>
  <si>
    <t>313-6</t>
  </si>
  <si>
    <t>路边其他构筑物</t>
  </si>
  <si>
    <t>台阶修复 C20</t>
  </si>
  <si>
    <t>灯杆加固</t>
  </si>
  <si>
    <t>步道恢复</t>
  </si>
  <si>
    <t>挪移交通标志 双臂单悬</t>
  </si>
  <si>
    <t>套</t>
  </si>
  <si>
    <t>挪移交通标志 单柱</t>
  </si>
  <si>
    <t>314-1</t>
  </si>
  <si>
    <t>排水管</t>
  </si>
  <si>
    <t>混凝土管（φ800mm）</t>
  </si>
  <si>
    <t>混凝土管（φ300mm）</t>
  </si>
  <si>
    <t>314-3</t>
  </si>
  <si>
    <t>排水构筑物</t>
  </si>
  <si>
    <t>直线检查井</t>
  </si>
  <si>
    <t>座</t>
  </si>
  <si>
    <t>单篦雨水口</t>
  </si>
  <si>
    <t>出水口及护砌</t>
  </si>
  <si>
    <t>进水口</t>
  </si>
  <si>
    <t>314-6</t>
  </si>
  <si>
    <t>路肩排水沟</t>
  </si>
  <si>
    <t>混凝土路肩排水沟</t>
  </si>
  <si>
    <r>
      <t>-a</t>
    </r>
    <r>
      <rPr>
        <sz val="12"/>
        <color indexed="8"/>
        <rFont val="宋体"/>
        <family val="0"/>
      </rPr>
      <t xml:space="preserve"> </t>
    </r>
  </si>
  <si>
    <r>
      <t>-b</t>
    </r>
    <r>
      <rPr>
        <sz val="12"/>
        <color indexed="8"/>
        <rFont val="宋体"/>
        <family val="0"/>
      </rPr>
      <t xml:space="preserve"> </t>
    </r>
  </si>
  <si>
    <t xml:space="preserve"> -a</t>
  </si>
  <si>
    <t>-b</t>
  </si>
  <si>
    <t>-d</t>
  </si>
  <si>
    <t>-e</t>
  </si>
  <si>
    <t>-a</t>
  </si>
  <si>
    <t>419-1</t>
  </si>
  <si>
    <t>单孔钢筋混凝土圆管涵</t>
  </si>
  <si>
    <t>1-0.8m 边涵</t>
  </si>
  <si>
    <t>1-1.0m 边涵</t>
  </si>
  <si>
    <t>m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</si>
</sst>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2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6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7" fillId="0" borderId="12" xfId="40" applyFont="1" applyFill="1" applyBorder="1" applyAlignment="1">
      <alignment horizontal="left" vertical="center" wrapText="1"/>
      <protection/>
    </xf>
    <xf numFmtId="0" fontId="47" fillId="0" borderId="12" xfId="40" applyFont="1" applyFill="1" applyBorder="1" applyAlignment="1">
      <alignment horizontal="center" vertical="center" wrapText="1"/>
      <protection/>
    </xf>
    <xf numFmtId="2" fontId="47" fillId="0" borderId="12" xfId="40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 vertical="center"/>
    </xf>
    <xf numFmtId="49" fontId="46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center" vertical="center" shrinkToFit="1"/>
    </xf>
    <xf numFmtId="177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0" xfId="0" applyFont="1" applyFill="1" applyBorder="1" applyAlignment="1">
      <alignment horizontal="center" vertical="center" shrinkToFit="1"/>
    </xf>
    <xf numFmtId="49" fontId="46" fillId="0" borderId="0" xfId="0" applyNumberFormat="1" applyFont="1" applyFill="1" applyAlignment="1">
      <alignment vertical="center"/>
    </xf>
    <xf numFmtId="0" fontId="46" fillId="0" borderId="0" xfId="0" applyNumberFormat="1" applyFont="1" applyFill="1" applyAlignment="1">
      <alignment horizontal="center" vertical="center" shrinkToFit="1"/>
    </xf>
    <xf numFmtId="0" fontId="46" fillId="0" borderId="0" xfId="0" applyFont="1" applyFill="1" applyAlignment="1">
      <alignment vertical="center" shrinkToFit="1"/>
    </xf>
    <xf numFmtId="177" fontId="47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8" fontId="47" fillId="0" borderId="12" xfId="40" applyNumberFormat="1" applyFont="1" applyFill="1" applyBorder="1" applyAlignment="1">
      <alignment horizontal="right" vertical="center" wrapText="1"/>
      <protection/>
    </xf>
    <xf numFmtId="178" fontId="47" fillId="0" borderId="12" xfId="40" applyNumberFormat="1" applyFont="1" applyFill="1" applyBorder="1" applyAlignment="1">
      <alignment horizontal="center" vertical="center" wrapText="1"/>
      <protection/>
    </xf>
    <xf numFmtId="49" fontId="47" fillId="0" borderId="14" xfId="40" applyNumberFormat="1" applyFont="1" applyFill="1" applyBorder="1" applyAlignment="1">
      <alignment horizontal="center" vertical="center" wrapText="1"/>
      <protection/>
    </xf>
    <xf numFmtId="49" fontId="47" fillId="0" borderId="14" xfId="40" applyNumberFormat="1" applyFont="1" applyFill="1" applyBorder="1" applyAlignment="1">
      <alignment horizontal="center" vertical="center" wrapText="1"/>
      <protection/>
    </xf>
    <xf numFmtId="188" fontId="48" fillId="0" borderId="10" xfId="0" applyNumberFormat="1" applyFont="1" applyFill="1" applyBorder="1" applyAlignment="1">
      <alignment horizontal="center" vertical="center" shrinkToFit="1"/>
    </xf>
    <xf numFmtId="188" fontId="46" fillId="0" borderId="10" xfId="0" applyNumberFormat="1" applyFont="1" applyFill="1" applyBorder="1" applyAlignment="1" applyProtection="1">
      <alignment horizontal="center" vertical="center" shrinkToFit="1"/>
      <protection hidden="1"/>
    </xf>
    <xf numFmtId="188" fontId="46" fillId="0" borderId="10" xfId="0" applyNumberFormat="1" applyFont="1" applyFill="1" applyBorder="1" applyAlignment="1">
      <alignment horizontal="center" vertical="center" shrinkToFit="1"/>
    </xf>
    <xf numFmtId="188" fontId="46" fillId="0" borderId="0" xfId="0" applyNumberFormat="1" applyFont="1" applyFill="1" applyAlignment="1">
      <alignment vertical="center" shrinkToFit="1"/>
    </xf>
    <xf numFmtId="178" fontId="48" fillId="0" borderId="10" xfId="0" applyNumberFormat="1" applyFont="1" applyFill="1" applyBorder="1" applyAlignment="1">
      <alignment horizontal="center" vertical="center" shrinkToFit="1"/>
    </xf>
    <xf numFmtId="178" fontId="46" fillId="0" borderId="10" xfId="0" applyNumberFormat="1" applyFont="1" applyFill="1" applyBorder="1" applyAlignment="1">
      <alignment horizontal="center" vertical="center" shrinkToFit="1"/>
    </xf>
    <xf numFmtId="178" fontId="46" fillId="0" borderId="0" xfId="0" applyNumberFormat="1" applyFont="1" applyFill="1" applyAlignment="1">
      <alignment vertical="center" shrinkToFit="1"/>
    </xf>
    <xf numFmtId="178" fontId="46" fillId="0" borderId="10" xfId="0" applyNumberFormat="1" applyFont="1" applyFill="1" applyBorder="1" applyAlignment="1" applyProtection="1">
      <alignment horizontal="center" vertical="center" shrinkToFit="1"/>
      <protection/>
    </xf>
    <xf numFmtId="177" fontId="47" fillId="0" borderId="12" xfId="40" applyNumberFormat="1" applyFont="1" applyFill="1" applyBorder="1" applyAlignment="1">
      <alignment horizontal="center" vertical="center" wrapText="1"/>
      <protection/>
    </xf>
    <xf numFmtId="176" fontId="47" fillId="0" borderId="12" xfId="40" applyNumberFormat="1" applyFont="1" applyFill="1" applyBorder="1" applyAlignment="1">
      <alignment horizontal="center" vertical="center" wrapText="1"/>
      <protection/>
    </xf>
    <xf numFmtId="4" fontId="47" fillId="0" borderId="12" xfId="40" applyNumberFormat="1" applyFont="1" applyFill="1" applyBorder="1" applyAlignment="1">
      <alignment horizontal="center" vertical="center" wrapText="1"/>
      <protection/>
    </xf>
    <xf numFmtId="177" fontId="47" fillId="0" borderId="12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 applyProtection="1">
      <alignment horizontal="center" vertical="center" shrinkToFit="1"/>
      <protection/>
    </xf>
    <xf numFmtId="0" fontId="49" fillId="0" borderId="0" xfId="0" applyFont="1" applyFill="1" applyAlignment="1">
      <alignment horizontal="center" vertical="center"/>
    </xf>
    <xf numFmtId="0" fontId="46" fillId="0" borderId="15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right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 applyProtection="1">
      <alignment horizontal="left" vertical="center" wrapText="1" shrinkToFit="1"/>
      <protection hidden="1"/>
    </xf>
    <xf numFmtId="0" fontId="46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0" fillId="0" borderId="17" xfId="42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>
      <alignment vertical="center"/>
    </xf>
    <xf numFmtId="0" fontId="0" fillId="0" borderId="10" xfId="42" applyFont="1" applyFill="1" applyBorder="1" applyAlignment="1" applyProtection="1">
      <alignment horizontal="center" vertical="center"/>
      <protection hidden="1"/>
    </xf>
    <xf numFmtId="178" fontId="46" fillId="0" borderId="10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">
      <selection activeCell="E5" sqref="E5:E8"/>
    </sheetView>
  </sheetViews>
  <sheetFormatPr defaultColWidth="9.00390625" defaultRowHeight="14.25"/>
  <cols>
    <col min="1" max="1" width="8.875" style="11" customWidth="1"/>
    <col min="2" max="2" width="32.25390625" style="11" customWidth="1"/>
    <col min="3" max="3" width="8.00390625" style="11" customWidth="1"/>
    <col min="4" max="4" width="9.125" style="11" customWidth="1"/>
    <col min="5" max="5" width="11.50390625" style="11" customWidth="1"/>
    <col min="6" max="6" width="12.375" style="11" customWidth="1"/>
    <col min="7" max="16384" width="9.00390625" style="11" customWidth="1"/>
  </cols>
  <sheetData>
    <row r="1" spans="1:6" ht="43.5" customHeight="1">
      <c r="A1" s="51" t="s">
        <v>0</v>
      </c>
      <c r="B1" s="51"/>
      <c r="C1" s="51"/>
      <c r="D1" s="51"/>
      <c r="E1" s="51"/>
      <c r="F1" s="51"/>
    </row>
    <row r="2" spans="1:6" ht="38.25" customHeight="1">
      <c r="A2" s="11" t="s">
        <v>18</v>
      </c>
      <c r="B2" s="52" t="s">
        <v>62</v>
      </c>
      <c r="C2" s="52"/>
      <c r="D2" s="52"/>
      <c r="E2" s="56" t="s">
        <v>5</v>
      </c>
      <c r="F2" s="56"/>
    </row>
    <row r="3" spans="1:6" ht="36" customHeight="1">
      <c r="A3" s="53" t="s">
        <v>39</v>
      </c>
      <c r="B3" s="53"/>
      <c r="C3" s="53"/>
      <c r="D3" s="53"/>
      <c r="E3" s="53"/>
      <c r="F3" s="53"/>
    </row>
    <row r="4" spans="1:6" ht="36" customHeight="1">
      <c r="A4" s="14" t="s">
        <v>20</v>
      </c>
      <c r="B4" s="14" t="s">
        <v>21</v>
      </c>
      <c r="C4" s="14" t="s">
        <v>1</v>
      </c>
      <c r="D4" s="14" t="s">
        <v>2</v>
      </c>
      <c r="E4" s="14" t="s">
        <v>3</v>
      </c>
      <c r="F4" s="14" t="s">
        <v>4</v>
      </c>
    </row>
    <row r="5" spans="1:6" ht="36" customHeight="1">
      <c r="A5" s="30" t="s">
        <v>22</v>
      </c>
      <c r="B5" s="31" t="s">
        <v>41</v>
      </c>
      <c r="C5" s="32" t="s">
        <v>23</v>
      </c>
      <c r="D5" s="49">
        <v>1</v>
      </c>
      <c r="E5" s="23"/>
      <c r="F5" s="18">
        <f>ROUND(D5*E5,0)</f>
        <v>0</v>
      </c>
    </row>
    <row r="6" spans="1:6" ht="36" customHeight="1">
      <c r="A6" s="30" t="s">
        <v>27</v>
      </c>
      <c r="B6" s="31" t="s">
        <v>29</v>
      </c>
      <c r="C6" s="32" t="s">
        <v>23</v>
      </c>
      <c r="D6" s="49">
        <v>1</v>
      </c>
      <c r="E6" s="50"/>
      <c r="F6" s="18">
        <f>ROUND(D6*E6,0)</f>
        <v>0</v>
      </c>
    </row>
    <row r="7" spans="1:6" ht="36" customHeight="1">
      <c r="A7" s="30" t="s">
        <v>30</v>
      </c>
      <c r="B7" s="31" t="s">
        <v>24</v>
      </c>
      <c r="C7" s="32" t="s">
        <v>23</v>
      </c>
      <c r="D7" s="49">
        <v>1</v>
      </c>
      <c r="E7" s="50"/>
      <c r="F7" s="18">
        <f>ROUND(D7*E7,0)</f>
        <v>0</v>
      </c>
    </row>
    <row r="8" spans="1:6" ht="36" customHeight="1">
      <c r="A8" s="30" t="s">
        <v>25</v>
      </c>
      <c r="B8" s="31" t="s">
        <v>26</v>
      </c>
      <c r="C8" s="32" t="s">
        <v>23</v>
      </c>
      <c r="D8" s="49">
        <v>1</v>
      </c>
      <c r="E8" s="50"/>
      <c r="F8" s="18">
        <f>ROUND(D8*E8,0)</f>
        <v>0</v>
      </c>
    </row>
    <row r="9" spans="1:14" ht="36" customHeight="1">
      <c r="A9" s="54" t="s">
        <v>40</v>
      </c>
      <c r="B9" s="54"/>
      <c r="C9" s="54"/>
      <c r="D9" s="55">
        <f>ROUND(SUM(F5:F8),0)</f>
        <v>0</v>
      </c>
      <c r="E9" s="55"/>
      <c r="F9" s="24" t="s">
        <v>19</v>
      </c>
      <c r="G9" s="25"/>
      <c r="H9" s="25"/>
      <c r="I9" s="25"/>
      <c r="J9" s="25"/>
      <c r="K9" s="25"/>
      <c r="L9" s="25"/>
      <c r="M9" s="25"/>
      <c r="N9" s="25"/>
    </row>
    <row r="10" ht="32.25" customHeight="1"/>
    <row r="11" ht="25.5" customHeight="1">
      <c r="A11" s="26"/>
    </row>
  </sheetData>
  <sheetProtection password="BEDF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/>
  <pageMargins left="0.7086614173228347" right="0.52" top="0.7480314960629921" bottom="1.3385826771653544" header="0.31496062992125984" footer="4.21259842519685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2">
      <selection activeCell="E9" sqref="E9"/>
    </sheetView>
  </sheetViews>
  <sheetFormatPr defaultColWidth="9.00390625" defaultRowHeight="14.25"/>
  <cols>
    <col min="1" max="1" width="11.00390625" style="20" customWidth="1"/>
    <col min="2" max="2" width="24.00390625" style="11" customWidth="1"/>
    <col min="3" max="3" width="7.125" style="11" customWidth="1"/>
    <col min="4" max="4" width="11.625" style="21" customWidth="1"/>
    <col min="5" max="5" width="11.375" style="22" customWidth="1"/>
    <col min="6" max="6" width="14.125" style="22" customWidth="1"/>
    <col min="7" max="7" width="9.00390625" style="11" customWidth="1"/>
    <col min="8" max="8" width="45.00390625" style="11" bestFit="1" customWidth="1"/>
    <col min="9" max="9" width="13.875" style="11" bestFit="1" customWidth="1"/>
    <col min="10" max="16384" width="9.00390625" style="11" customWidth="1"/>
  </cols>
  <sheetData>
    <row r="1" spans="1:6" ht="43.5" customHeight="1">
      <c r="A1" s="51" t="s">
        <v>0</v>
      </c>
      <c r="B1" s="51"/>
      <c r="C1" s="51"/>
      <c r="D1" s="51"/>
      <c r="E1" s="51"/>
      <c r="F1" s="51"/>
    </row>
    <row r="2" spans="1:6" ht="48" customHeight="1">
      <c r="A2" s="12" t="s">
        <v>18</v>
      </c>
      <c r="B2" s="57" t="str">
        <f>'第100章'!B2:D2</f>
        <v>通州区漷马路西田阳排水工程</v>
      </c>
      <c r="C2" s="57"/>
      <c r="D2" s="57"/>
      <c r="E2" s="58" t="s">
        <v>6</v>
      </c>
      <c r="F2" s="58"/>
    </row>
    <row r="3" spans="1:6" ht="36" customHeight="1">
      <c r="A3" s="53" t="s">
        <v>46</v>
      </c>
      <c r="B3" s="53"/>
      <c r="C3" s="53"/>
      <c r="D3" s="53"/>
      <c r="E3" s="53"/>
      <c r="F3" s="53"/>
    </row>
    <row r="4" spans="1:6" ht="36" customHeight="1">
      <c r="A4" s="13" t="s">
        <v>20</v>
      </c>
      <c r="B4" s="14" t="s">
        <v>21</v>
      </c>
      <c r="C4" s="14" t="s">
        <v>1</v>
      </c>
      <c r="D4" s="15" t="s">
        <v>2</v>
      </c>
      <c r="E4" s="16" t="s">
        <v>3</v>
      </c>
      <c r="F4" s="16" t="s">
        <v>4</v>
      </c>
    </row>
    <row r="5" spans="1:6" ht="37.5" customHeight="1">
      <c r="A5" s="36" t="s">
        <v>50</v>
      </c>
      <c r="B5" s="8" t="s">
        <v>51</v>
      </c>
      <c r="C5" s="9"/>
      <c r="D5" s="34"/>
      <c r="E5" s="17"/>
      <c r="F5" s="18"/>
    </row>
    <row r="6" spans="1:6" ht="37.5" customHeight="1">
      <c r="A6" s="37" t="s">
        <v>68</v>
      </c>
      <c r="B6" s="8" t="s">
        <v>53</v>
      </c>
      <c r="C6" s="9" t="s">
        <v>52</v>
      </c>
      <c r="D6" s="35">
        <v>1169.6</v>
      </c>
      <c r="E6" s="17"/>
      <c r="F6" s="18">
        <f>ROUND(D6*E6,0)</f>
        <v>0</v>
      </c>
    </row>
    <row r="7" spans="1:6" ht="37.5" customHeight="1">
      <c r="A7" s="36" t="s">
        <v>45</v>
      </c>
      <c r="B7" s="8" t="s">
        <v>63</v>
      </c>
      <c r="C7" s="9"/>
      <c r="D7" s="35"/>
      <c r="E7" s="17"/>
      <c r="F7" s="18"/>
    </row>
    <row r="8" spans="1:6" ht="37.5" customHeight="1">
      <c r="A8" s="37" t="s">
        <v>69</v>
      </c>
      <c r="B8" s="8" t="s">
        <v>64</v>
      </c>
      <c r="C8" s="9" t="s">
        <v>28</v>
      </c>
      <c r="D8" s="35">
        <v>225</v>
      </c>
      <c r="E8" s="17"/>
      <c r="F8" s="18">
        <f>ROUND(D8*E8,0)</f>
        <v>0</v>
      </c>
    </row>
    <row r="9" spans="1:6" ht="37.5" customHeight="1">
      <c r="A9" s="36" t="s">
        <v>65</v>
      </c>
      <c r="B9" s="8" t="s">
        <v>66</v>
      </c>
      <c r="C9" s="9"/>
      <c r="D9" s="35"/>
      <c r="E9" s="17"/>
      <c r="F9" s="18"/>
    </row>
    <row r="10" spans="1:6" ht="37.5" customHeight="1">
      <c r="A10" s="37" t="s">
        <v>70</v>
      </c>
      <c r="B10" s="8" t="s">
        <v>67</v>
      </c>
      <c r="C10" s="9" t="s">
        <v>52</v>
      </c>
      <c r="D10" s="35">
        <v>782.4</v>
      </c>
      <c r="E10" s="17"/>
      <c r="F10" s="18">
        <f>ROUND(D10*E10,0)</f>
        <v>0</v>
      </c>
    </row>
    <row r="11" spans="1:6" ht="36" customHeight="1">
      <c r="A11" s="54" t="s">
        <v>47</v>
      </c>
      <c r="B11" s="54"/>
      <c r="C11" s="54"/>
      <c r="D11" s="55">
        <f>ROUND(SUM(F6:F10),0)</f>
        <v>0</v>
      </c>
      <c r="E11" s="55"/>
      <c r="F11" s="19" t="s">
        <v>19</v>
      </c>
    </row>
  </sheetData>
  <sheetProtection password="BEDF" sheet="1"/>
  <protectedRanges>
    <protectedRange sqref="E6 E8 E10" name="区域1"/>
  </protectedRanges>
  <mergeCells count="6">
    <mergeCell ref="A11:C11"/>
    <mergeCell ref="D11:E11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3.2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8">
      <selection activeCell="H36" sqref="H36"/>
    </sheetView>
  </sheetViews>
  <sheetFormatPr defaultColWidth="9.00390625" defaultRowHeight="14.25"/>
  <cols>
    <col min="1" max="1" width="11.00390625" style="20" customWidth="1"/>
    <col min="2" max="2" width="24.00390625" style="11" customWidth="1"/>
    <col min="3" max="3" width="7.125" style="11" customWidth="1"/>
    <col min="4" max="4" width="11.625" style="21" customWidth="1"/>
    <col min="5" max="5" width="11.375" style="44" customWidth="1"/>
    <col min="6" max="6" width="14.125" style="41" customWidth="1"/>
    <col min="7" max="7" width="9.00390625" style="11" customWidth="1"/>
    <col min="8" max="8" width="45.00390625" style="11" bestFit="1" customWidth="1"/>
    <col min="9" max="9" width="13.875" style="11" bestFit="1" customWidth="1"/>
    <col min="10" max="16384" width="9.00390625" style="11" customWidth="1"/>
  </cols>
  <sheetData>
    <row r="1" spans="1:6" ht="43.5" customHeight="1">
      <c r="A1" s="51" t="s">
        <v>0</v>
      </c>
      <c r="B1" s="51"/>
      <c r="C1" s="51"/>
      <c r="D1" s="51"/>
      <c r="E1" s="51"/>
      <c r="F1" s="51"/>
    </row>
    <row r="2" spans="1:6" ht="48" customHeight="1">
      <c r="A2" s="12" t="s">
        <v>18</v>
      </c>
      <c r="B2" s="57" t="str">
        <f>'第100章'!B2:D2</f>
        <v>通州区漷马路西田阳排水工程</v>
      </c>
      <c r="C2" s="57"/>
      <c r="D2" s="57"/>
      <c r="E2" s="58" t="s">
        <v>6</v>
      </c>
      <c r="F2" s="58"/>
    </row>
    <row r="3" spans="1:6" ht="36" customHeight="1">
      <c r="A3" s="53" t="s">
        <v>54</v>
      </c>
      <c r="B3" s="53"/>
      <c r="C3" s="53"/>
      <c r="D3" s="53"/>
      <c r="E3" s="53"/>
      <c r="F3" s="53"/>
    </row>
    <row r="4" spans="1:6" ht="36" customHeight="1">
      <c r="A4" s="13" t="s">
        <v>20</v>
      </c>
      <c r="B4" s="14" t="s">
        <v>21</v>
      </c>
      <c r="C4" s="14" t="s">
        <v>1</v>
      </c>
      <c r="D4" s="15" t="s">
        <v>2</v>
      </c>
      <c r="E4" s="42" t="s">
        <v>3</v>
      </c>
      <c r="F4" s="38" t="s">
        <v>4</v>
      </c>
    </row>
    <row r="5" spans="1:6" ht="37.5" customHeight="1">
      <c r="A5" s="36" t="s">
        <v>71</v>
      </c>
      <c r="B5" s="8" t="s">
        <v>72</v>
      </c>
      <c r="C5" s="9"/>
      <c r="D5" s="10"/>
      <c r="E5" s="43"/>
      <c r="F5" s="39"/>
    </row>
    <row r="6" spans="1:6" ht="37.5" customHeight="1">
      <c r="A6" s="37" t="s">
        <v>107</v>
      </c>
      <c r="B6" s="8" t="s">
        <v>73</v>
      </c>
      <c r="C6" s="9" t="s">
        <v>28</v>
      </c>
      <c r="D6" s="47">
        <v>39.5</v>
      </c>
      <c r="E6" s="43"/>
      <c r="F6" s="39">
        <f aca="true" t="shared" si="0" ref="F6:F32">ROUND(D6*E6,0)</f>
        <v>0</v>
      </c>
    </row>
    <row r="7" spans="1:6" ht="37.5" customHeight="1">
      <c r="A7" s="36" t="s">
        <v>74</v>
      </c>
      <c r="B7" s="8" t="s">
        <v>75</v>
      </c>
      <c r="C7" s="9"/>
      <c r="D7" s="10"/>
      <c r="E7" s="43"/>
      <c r="F7" s="39"/>
    </row>
    <row r="8" spans="1:6" ht="37.5" customHeight="1">
      <c r="A8" s="37" t="s">
        <v>107</v>
      </c>
      <c r="B8" s="8" t="s">
        <v>76</v>
      </c>
      <c r="C8" s="9" t="s">
        <v>28</v>
      </c>
      <c r="D8" s="47">
        <v>3827</v>
      </c>
      <c r="E8" s="43"/>
      <c r="F8" s="39">
        <f t="shared" si="0"/>
        <v>0</v>
      </c>
    </row>
    <row r="9" spans="1:6" ht="37.5" customHeight="1">
      <c r="A9" s="37" t="s">
        <v>108</v>
      </c>
      <c r="B9" s="8" t="s">
        <v>77</v>
      </c>
      <c r="C9" s="9" t="s">
        <v>28</v>
      </c>
      <c r="D9" s="47">
        <v>79</v>
      </c>
      <c r="E9" s="45"/>
      <c r="F9" s="39">
        <f t="shared" si="0"/>
        <v>0</v>
      </c>
    </row>
    <row r="10" spans="1:6" ht="37.5" customHeight="1">
      <c r="A10" s="36" t="s">
        <v>78</v>
      </c>
      <c r="B10" s="8" t="s">
        <v>79</v>
      </c>
      <c r="C10" s="9" t="s">
        <v>28</v>
      </c>
      <c r="D10" s="47">
        <v>37.5</v>
      </c>
      <c r="E10" s="45"/>
      <c r="F10" s="39">
        <f t="shared" si="0"/>
        <v>0</v>
      </c>
    </row>
    <row r="11" spans="1:6" ht="37.5" customHeight="1">
      <c r="A11" s="36" t="s">
        <v>56</v>
      </c>
      <c r="B11" s="8" t="s">
        <v>80</v>
      </c>
      <c r="C11" s="9" t="s">
        <v>28</v>
      </c>
      <c r="D11" s="47">
        <v>785</v>
      </c>
      <c r="E11" s="45"/>
      <c r="F11" s="39">
        <f t="shared" si="0"/>
        <v>0</v>
      </c>
    </row>
    <row r="12" spans="1:6" ht="37.5" customHeight="1">
      <c r="A12" s="36" t="s">
        <v>57</v>
      </c>
      <c r="B12" s="8" t="s">
        <v>58</v>
      </c>
      <c r="C12" s="9"/>
      <c r="D12" s="10"/>
      <c r="E12" s="43"/>
      <c r="F12" s="39"/>
    </row>
    <row r="13" spans="1:6" ht="37.5" customHeight="1">
      <c r="A13" s="37" t="s">
        <v>109</v>
      </c>
      <c r="B13" s="8" t="s">
        <v>81</v>
      </c>
      <c r="C13" s="9" t="s">
        <v>28</v>
      </c>
      <c r="D13" s="47">
        <v>785</v>
      </c>
      <c r="E13" s="43"/>
      <c r="F13" s="39">
        <f t="shared" si="0"/>
        <v>0</v>
      </c>
    </row>
    <row r="14" spans="1:6" ht="37.5" customHeight="1">
      <c r="A14" s="36" t="s">
        <v>59</v>
      </c>
      <c r="B14" s="8" t="s">
        <v>60</v>
      </c>
      <c r="C14" s="9"/>
      <c r="D14" s="10"/>
      <c r="E14" s="43"/>
      <c r="F14" s="39"/>
    </row>
    <row r="15" spans="1:6" ht="37.5" customHeight="1">
      <c r="A15" s="37" t="s">
        <v>109</v>
      </c>
      <c r="B15" s="8" t="s">
        <v>82</v>
      </c>
      <c r="C15" s="9" t="s">
        <v>28</v>
      </c>
      <c r="D15" s="47">
        <v>37.5</v>
      </c>
      <c r="E15" s="43"/>
      <c r="F15" s="39">
        <f t="shared" si="0"/>
        <v>0</v>
      </c>
    </row>
    <row r="16" spans="1:6" ht="37.5" customHeight="1">
      <c r="A16" s="36" t="s">
        <v>83</v>
      </c>
      <c r="B16" s="8" t="s">
        <v>84</v>
      </c>
      <c r="C16" s="9" t="s">
        <v>28</v>
      </c>
      <c r="D16" s="47">
        <v>3172</v>
      </c>
      <c r="E16" s="45"/>
      <c r="F16" s="39">
        <f t="shared" si="0"/>
        <v>0</v>
      </c>
    </row>
    <row r="17" spans="1:6" ht="37.5" customHeight="1">
      <c r="A17" s="36" t="s">
        <v>85</v>
      </c>
      <c r="B17" s="8" t="s">
        <v>86</v>
      </c>
      <c r="C17" s="9"/>
      <c r="D17" s="10"/>
      <c r="E17" s="43"/>
      <c r="F17" s="39"/>
    </row>
    <row r="18" spans="1:6" ht="37.5" customHeight="1">
      <c r="A18" s="37" t="s">
        <v>109</v>
      </c>
      <c r="B18" s="8" t="s">
        <v>87</v>
      </c>
      <c r="C18" s="9" t="s">
        <v>52</v>
      </c>
      <c r="D18" s="48">
        <v>150</v>
      </c>
      <c r="E18" s="43"/>
      <c r="F18" s="39">
        <f t="shared" si="0"/>
        <v>0</v>
      </c>
    </row>
    <row r="19" spans="1:6" ht="37.5" customHeight="1">
      <c r="A19" s="37" t="s">
        <v>110</v>
      </c>
      <c r="B19" s="8" t="s">
        <v>88</v>
      </c>
      <c r="C19" s="9" t="s">
        <v>61</v>
      </c>
      <c r="D19" s="46">
        <v>25</v>
      </c>
      <c r="E19" s="45"/>
      <c r="F19" s="39">
        <f t="shared" si="0"/>
        <v>0</v>
      </c>
    </row>
    <row r="20" spans="1:6" ht="37.5" customHeight="1">
      <c r="A20" s="36" t="s">
        <v>44</v>
      </c>
      <c r="B20" s="8" t="s">
        <v>89</v>
      </c>
      <c r="C20" s="9" t="s">
        <v>28</v>
      </c>
      <c r="D20" s="47">
        <v>95</v>
      </c>
      <c r="E20" s="45"/>
      <c r="F20" s="39">
        <f t="shared" si="0"/>
        <v>0</v>
      </c>
    </row>
    <row r="21" spans="1:6" ht="37.5" customHeight="1">
      <c r="A21" s="37" t="s">
        <v>111</v>
      </c>
      <c r="B21" s="8" t="s">
        <v>90</v>
      </c>
      <c r="C21" s="9" t="s">
        <v>91</v>
      </c>
      <c r="D21" s="46">
        <v>1</v>
      </c>
      <c r="E21" s="45"/>
      <c r="F21" s="39">
        <f t="shared" si="0"/>
        <v>0</v>
      </c>
    </row>
    <row r="22" spans="1:6" ht="37.5" customHeight="1">
      <c r="A22" s="37" t="s">
        <v>112</v>
      </c>
      <c r="B22" s="8" t="s">
        <v>92</v>
      </c>
      <c r="C22" s="9" t="s">
        <v>91</v>
      </c>
      <c r="D22" s="46">
        <v>2</v>
      </c>
      <c r="E22" s="45"/>
      <c r="F22" s="39">
        <f t="shared" si="0"/>
        <v>0</v>
      </c>
    </row>
    <row r="23" spans="1:6" ht="37.5" customHeight="1">
      <c r="A23" s="36" t="s">
        <v>93</v>
      </c>
      <c r="B23" s="8" t="s">
        <v>94</v>
      </c>
      <c r="C23" s="9"/>
      <c r="D23" s="10"/>
      <c r="E23" s="43"/>
      <c r="F23" s="39"/>
    </row>
    <row r="24" spans="1:6" ht="37.5" customHeight="1">
      <c r="A24" s="36" t="s">
        <v>44</v>
      </c>
      <c r="B24" s="8" t="s">
        <v>95</v>
      </c>
      <c r="C24" s="9" t="s">
        <v>31</v>
      </c>
      <c r="D24" s="47">
        <v>1586</v>
      </c>
      <c r="E24" s="43"/>
      <c r="F24" s="39">
        <f t="shared" si="0"/>
        <v>0</v>
      </c>
    </row>
    <row r="25" spans="1:6" ht="37.5" customHeight="1">
      <c r="A25" s="37" t="s">
        <v>111</v>
      </c>
      <c r="B25" s="8" t="s">
        <v>96</v>
      </c>
      <c r="C25" s="9" t="s">
        <v>31</v>
      </c>
      <c r="D25" s="47">
        <v>874</v>
      </c>
      <c r="E25" s="45"/>
      <c r="F25" s="39">
        <f t="shared" si="0"/>
        <v>0</v>
      </c>
    </row>
    <row r="26" spans="1:6" ht="37.5" customHeight="1">
      <c r="A26" s="36" t="s">
        <v>97</v>
      </c>
      <c r="B26" s="8" t="s">
        <v>98</v>
      </c>
      <c r="C26" s="9"/>
      <c r="D26" s="10"/>
      <c r="E26" s="43"/>
      <c r="F26" s="39"/>
    </row>
    <row r="27" spans="1:6" ht="37.5" customHeight="1">
      <c r="A27" s="37" t="s">
        <v>113</v>
      </c>
      <c r="B27" s="8" t="s">
        <v>99</v>
      </c>
      <c r="C27" s="9" t="s">
        <v>100</v>
      </c>
      <c r="D27" s="46">
        <v>39</v>
      </c>
      <c r="E27" s="43"/>
      <c r="F27" s="39">
        <f t="shared" si="0"/>
        <v>0</v>
      </c>
    </row>
    <row r="28" spans="1:6" ht="37.5" customHeight="1">
      <c r="A28" s="37" t="s">
        <v>110</v>
      </c>
      <c r="B28" s="8" t="s">
        <v>101</v>
      </c>
      <c r="C28" s="9" t="s">
        <v>100</v>
      </c>
      <c r="D28" s="46">
        <v>96</v>
      </c>
      <c r="E28" s="45"/>
      <c r="F28" s="39">
        <f t="shared" si="0"/>
        <v>0</v>
      </c>
    </row>
    <row r="29" spans="1:6" ht="37.5" customHeight="1">
      <c r="A29" s="36" t="s">
        <v>44</v>
      </c>
      <c r="B29" s="8" t="s">
        <v>102</v>
      </c>
      <c r="C29" s="9" t="s">
        <v>100</v>
      </c>
      <c r="D29" s="46">
        <v>6</v>
      </c>
      <c r="E29" s="45"/>
      <c r="F29" s="39">
        <f t="shared" si="0"/>
        <v>0</v>
      </c>
    </row>
    <row r="30" spans="1:6" ht="37.5" customHeight="1">
      <c r="A30" s="37" t="s">
        <v>111</v>
      </c>
      <c r="B30" s="8" t="s">
        <v>103</v>
      </c>
      <c r="C30" s="9" t="s">
        <v>100</v>
      </c>
      <c r="D30" s="46">
        <v>2</v>
      </c>
      <c r="E30" s="45"/>
      <c r="F30" s="39">
        <f t="shared" si="0"/>
        <v>0</v>
      </c>
    </row>
    <row r="31" spans="1:6" ht="37.5" customHeight="1">
      <c r="A31" s="36" t="s">
        <v>104</v>
      </c>
      <c r="B31" s="8" t="s">
        <v>105</v>
      </c>
      <c r="C31" s="9"/>
      <c r="D31" s="10"/>
      <c r="E31" s="43"/>
      <c r="F31" s="39"/>
    </row>
    <row r="32" spans="1:6" ht="37.5" customHeight="1">
      <c r="A32" s="37" t="s">
        <v>113</v>
      </c>
      <c r="B32" s="8" t="s">
        <v>106</v>
      </c>
      <c r="C32" s="9" t="s">
        <v>31</v>
      </c>
      <c r="D32" s="47">
        <v>1230</v>
      </c>
      <c r="E32" s="65"/>
      <c r="F32" s="39">
        <f t="shared" si="0"/>
        <v>0</v>
      </c>
    </row>
    <row r="33" spans="1:6" ht="36" customHeight="1">
      <c r="A33" s="54" t="s">
        <v>55</v>
      </c>
      <c r="B33" s="54"/>
      <c r="C33" s="54"/>
      <c r="D33" s="55">
        <f>ROUND(SUM(F5:F32),0)</f>
        <v>0</v>
      </c>
      <c r="E33" s="55"/>
      <c r="F33" s="40" t="s">
        <v>19</v>
      </c>
    </row>
  </sheetData>
  <sheetProtection password="BEDF" sheet="1"/>
  <protectedRanges>
    <protectedRange sqref="E6 E8 E9 E10 E11 E13 E15 E16 E18 E19 E20 E21 E22 E24 E25 E27 E28 E29 E30 E32" name="区域1"/>
  </protectedRanges>
  <mergeCells count="6">
    <mergeCell ref="A1:F1"/>
    <mergeCell ref="B2:D2"/>
    <mergeCell ref="E2:F2"/>
    <mergeCell ref="A3:F3"/>
    <mergeCell ref="A33:C33"/>
    <mergeCell ref="D33:E33"/>
  </mergeCells>
  <printOptions horizontalCentered="1"/>
  <pageMargins left="0.7480314960629921" right="0.7480314960629921" top="0.7874015748031497" bottom="1.2708333333333333" header="0.5118110236220472" footer="1.0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6" sqref="C16"/>
    </sheetView>
  </sheetViews>
  <sheetFormatPr defaultColWidth="9.00390625" defaultRowHeight="14.25"/>
  <cols>
    <col min="1" max="1" width="9.75390625" style="20" customWidth="1"/>
    <col min="2" max="2" width="27.75390625" style="27" customWidth="1"/>
    <col min="3" max="3" width="7.50390625" style="11" customWidth="1"/>
    <col min="4" max="4" width="10.625" style="21" customWidth="1"/>
    <col min="5" max="5" width="10.25390625" style="22" customWidth="1"/>
    <col min="6" max="6" width="14.125" style="22" customWidth="1"/>
    <col min="7" max="7" width="9.00390625" style="11" customWidth="1"/>
    <col min="8" max="8" width="45.00390625" style="11" bestFit="1" customWidth="1"/>
    <col min="9" max="9" width="13.875" style="11" bestFit="1" customWidth="1"/>
    <col min="10" max="16384" width="9.00390625" style="11" customWidth="1"/>
  </cols>
  <sheetData>
    <row r="1" spans="1:6" ht="43.5" customHeight="1">
      <c r="A1" s="51" t="s">
        <v>0</v>
      </c>
      <c r="B1" s="51"/>
      <c r="C1" s="51"/>
      <c r="D1" s="51"/>
      <c r="E1" s="51"/>
      <c r="F1" s="51"/>
    </row>
    <row r="2" spans="1:6" ht="48" customHeight="1">
      <c r="A2" s="12" t="s">
        <v>18</v>
      </c>
      <c r="B2" s="57" t="str">
        <f>'第100章'!B2:D2</f>
        <v>通州区漷马路西田阳排水工程</v>
      </c>
      <c r="C2" s="57"/>
      <c r="D2" s="57"/>
      <c r="E2" s="58" t="s">
        <v>6</v>
      </c>
      <c r="F2" s="58"/>
    </row>
    <row r="3" spans="1:6" ht="36" customHeight="1">
      <c r="A3" s="53" t="s">
        <v>48</v>
      </c>
      <c r="B3" s="53"/>
      <c r="C3" s="53"/>
      <c r="D3" s="53"/>
      <c r="E3" s="53"/>
      <c r="F3" s="53"/>
    </row>
    <row r="4" spans="1:6" ht="36" customHeight="1">
      <c r="A4" s="13" t="s">
        <v>20</v>
      </c>
      <c r="B4" s="14" t="s">
        <v>21</v>
      </c>
      <c r="C4" s="14" t="s">
        <v>1</v>
      </c>
      <c r="D4" s="15" t="s">
        <v>2</v>
      </c>
      <c r="E4" s="16" t="s">
        <v>3</v>
      </c>
      <c r="F4" s="16" t="s">
        <v>4</v>
      </c>
    </row>
    <row r="5" spans="1:6" ht="28.5" customHeight="1">
      <c r="A5" s="28" t="s">
        <v>114</v>
      </c>
      <c r="B5" s="24" t="s">
        <v>115</v>
      </c>
      <c r="C5" s="33"/>
      <c r="D5" s="29"/>
      <c r="E5" s="17"/>
      <c r="F5" s="18"/>
    </row>
    <row r="6" spans="1:6" ht="28.5" customHeight="1">
      <c r="A6" s="28" t="s">
        <v>42</v>
      </c>
      <c r="B6" s="24" t="s">
        <v>116</v>
      </c>
      <c r="C6" s="33" t="s">
        <v>118</v>
      </c>
      <c r="D6" s="40">
        <v>44</v>
      </c>
      <c r="E6" s="17"/>
      <c r="F6" s="18">
        <f>ROUND(D6*E6,0)</f>
        <v>0</v>
      </c>
    </row>
    <row r="7" spans="1:6" ht="28.5" customHeight="1">
      <c r="A7" s="28" t="s">
        <v>43</v>
      </c>
      <c r="B7" s="24" t="s">
        <v>117</v>
      </c>
      <c r="C7" s="33" t="s">
        <v>118</v>
      </c>
      <c r="D7" s="40">
        <v>46</v>
      </c>
      <c r="E7" s="17"/>
      <c r="F7" s="18">
        <f>ROUND(D7*E7,0)</f>
        <v>0</v>
      </c>
    </row>
    <row r="8" spans="1:6" ht="36" customHeight="1">
      <c r="A8" s="54" t="s">
        <v>49</v>
      </c>
      <c r="B8" s="54"/>
      <c r="C8" s="54"/>
      <c r="D8" s="55">
        <f>ROUND(SUM(F5:F7),0)</f>
        <v>0</v>
      </c>
      <c r="E8" s="55"/>
      <c r="F8" s="19" t="s">
        <v>19</v>
      </c>
    </row>
  </sheetData>
  <sheetProtection password="BEDF" sheet="1"/>
  <protectedRanges>
    <protectedRange sqref="E6:E7" name="区域1"/>
  </protectedRanges>
  <mergeCells count="6">
    <mergeCell ref="A1:F1"/>
    <mergeCell ref="B2:D2"/>
    <mergeCell ref="E2:F2"/>
    <mergeCell ref="A3:F3"/>
    <mergeCell ref="A8:C8"/>
    <mergeCell ref="D8:E8"/>
  </mergeCells>
  <printOptions horizontalCentered="1"/>
  <pageMargins left="0.7480314960629921" right="0.7480314960629921" top="0.7874015748031497" bottom="1.0236220472440944" header="0.5118110236220472" footer="5.91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J5" sqref="J5"/>
    </sheetView>
  </sheetViews>
  <sheetFormatPr defaultColWidth="9.00390625" defaultRowHeight="14.25"/>
  <cols>
    <col min="1" max="1" width="5.75390625" style="1" customWidth="1"/>
    <col min="2" max="2" width="11.75390625" style="1" customWidth="1"/>
    <col min="3" max="3" width="41.125" style="1" customWidth="1"/>
    <col min="4" max="4" width="24.375" style="1" customWidth="1"/>
    <col min="5" max="16384" width="9.00390625" style="1" customWidth="1"/>
  </cols>
  <sheetData>
    <row r="1" spans="1:4" ht="42.75" customHeight="1">
      <c r="A1" s="60" t="s">
        <v>7</v>
      </c>
      <c r="B1" s="60"/>
      <c r="C1" s="60"/>
      <c r="D1" s="60"/>
    </row>
    <row r="2" spans="1:4" s="2" customFormat="1" ht="38.25" customHeight="1">
      <c r="A2" s="63" t="str">
        <f>"工程名称："&amp;'第100章'!B2</f>
        <v>工程名称：通州区漷马路西田阳排水工程</v>
      </c>
      <c r="B2" s="63"/>
      <c r="C2" s="63"/>
      <c r="D2" s="63"/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5" t="s">
        <v>38</v>
      </c>
    </row>
    <row r="4" spans="1:4" s="3" customFormat="1" ht="32.25" customHeight="1">
      <c r="A4" s="6">
        <v>1</v>
      </c>
      <c r="B4" s="6">
        <v>100</v>
      </c>
      <c r="C4" s="6" t="s">
        <v>11</v>
      </c>
      <c r="D4" s="64">
        <f>'第100章'!D9</f>
        <v>0</v>
      </c>
    </row>
    <row r="5" spans="1:4" s="3" customFormat="1" ht="32.25" customHeight="1">
      <c r="A5" s="6">
        <v>2</v>
      </c>
      <c r="B5" s="6">
        <v>200</v>
      </c>
      <c r="C5" s="6" t="s">
        <v>12</v>
      </c>
      <c r="D5" s="64">
        <f>'第200章'!D11</f>
        <v>0</v>
      </c>
    </row>
    <row r="6" spans="1:4" s="3" customFormat="1" ht="32.25" customHeight="1">
      <c r="A6" s="6">
        <v>3</v>
      </c>
      <c r="B6" s="6">
        <v>300</v>
      </c>
      <c r="C6" s="6" t="s">
        <v>13</v>
      </c>
      <c r="D6" s="64">
        <f>'第300章'!D33</f>
        <v>0</v>
      </c>
    </row>
    <row r="7" spans="1:4" s="3" customFormat="1" ht="32.25" customHeight="1">
      <c r="A7" s="6">
        <v>4</v>
      </c>
      <c r="B7" s="6">
        <v>400</v>
      </c>
      <c r="C7" s="6" t="s">
        <v>14</v>
      </c>
      <c r="D7" s="64">
        <f>'第400章'!D8</f>
        <v>0</v>
      </c>
    </row>
    <row r="8" spans="1:4" s="3" customFormat="1" ht="32.25" customHeight="1">
      <c r="A8" s="6">
        <v>5</v>
      </c>
      <c r="B8" s="6">
        <v>500</v>
      </c>
      <c r="C8" s="6" t="s">
        <v>15</v>
      </c>
      <c r="D8" s="64"/>
    </row>
    <row r="9" spans="1:4" s="3" customFormat="1" ht="32.25" customHeight="1">
      <c r="A9" s="6">
        <v>6</v>
      </c>
      <c r="B9" s="6">
        <v>600</v>
      </c>
      <c r="C9" s="6" t="s">
        <v>16</v>
      </c>
      <c r="D9" s="64"/>
    </row>
    <row r="10" spans="1:4" s="3" customFormat="1" ht="32.25" customHeight="1">
      <c r="A10" s="6">
        <v>7</v>
      </c>
      <c r="B10" s="6">
        <v>700</v>
      </c>
      <c r="C10" s="6" t="s">
        <v>17</v>
      </c>
      <c r="D10" s="64"/>
    </row>
    <row r="11" spans="1:4" s="3" customFormat="1" ht="32.25" customHeight="1">
      <c r="A11" s="6">
        <v>8</v>
      </c>
      <c r="B11" s="59" t="s">
        <v>32</v>
      </c>
      <c r="C11" s="59"/>
      <c r="D11" s="7">
        <f>SUM(D4:D10)</f>
        <v>0</v>
      </c>
    </row>
    <row r="12" spans="1:4" s="3" customFormat="1" ht="34.5" customHeight="1">
      <c r="A12" s="6">
        <v>9</v>
      </c>
      <c r="B12" s="59" t="s">
        <v>33</v>
      </c>
      <c r="C12" s="59"/>
      <c r="D12" s="7"/>
    </row>
    <row r="13" spans="1:4" s="3" customFormat="1" ht="34.5" customHeight="1">
      <c r="A13" s="6">
        <v>10</v>
      </c>
      <c r="B13" s="59" t="s">
        <v>34</v>
      </c>
      <c r="C13" s="59"/>
      <c r="D13" s="7">
        <v>44448</v>
      </c>
    </row>
    <row r="14" spans="1:4" s="3" customFormat="1" ht="34.5" customHeight="1">
      <c r="A14" s="6">
        <v>11</v>
      </c>
      <c r="B14" s="61" t="s">
        <v>35</v>
      </c>
      <c r="C14" s="62"/>
      <c r="D14" s="7">
        <f>ROUND(D11-D12-D13,0)</f>
        <v>-44448</v>
      </c>
    </row>
    <row r="15" spans="1:4" s="3" customFormat="1" ht="34.5" customHeight="1">
      <c r="A15" s="6">
        <v>12</v>
      </c>
      <c r="B15" s="59" t="s">
        <v>36</v>
      </c>
      <c r="C15" s="59"/>
      <c r="D15" s="7">
        <f>ROUND(D14*5%,0)</f>
        <v>-2222</v>
      </c>
    </row>
    <row r="16" spans="1:4" s="3" customFormat="1" ht="34.5" customHeight="1">
      <c r="A16" s="6">
        <v>13</v>
      </c>
      <c r="B16" s="59" t="s">
        <v>37</v>
      </c>
      <c r="C16" s="59"/>
      <c r="D16" s="7">
        <f>D11+D15</f>
        <v>-2222</v>
      </c>
    </row>
  </sheetData>
  <sheetProtection password="BEDF" sheet="1"/>
  <protectedRanges>
    <protectedRange sqref="D13" name="区域1"/>
  </protectedRanges>
  <mergeCells count="8">
    <mergeCell ref="B15:C15"/>
    <mergeCell ref="B16:C16"/>
    <mergeCell ref="A1:D1"/>
    <mergeCell ref="B11:C11"/>
    <mergeCell ref="B12:C12"/>
    <mergeCell ref="B13:C13"/>
    <mergeCell ref="B14:C14"/>
    <mergeCell ref="A2:D2"/>
  </mergeCells>
  <printOptions horizontalCentered="1"/>
  <pageMargins left="0.5118110236220472" right="0.5118110236220472" top="0.88" bottom="1.84" header="0.31496062992125984" footer="1.1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2015-09-14T02:17:22Z</cp:lastPrinted>
  <dcterms:created xsi:type="dcterms:W3CDTF">2008-04-07T07:00:19Z</dcterms:created>
  <dcterms:modified xsi:type="dcterms:W3CDTF">2015-09-14T07:17:08Z</dcterms:modified>
  <cp:category/>
  <cp:version/>
  <cp:contentType/>
  <cp:contentStatus/>
</cp:coreProperties>
</file>