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11475" tabRatio="940" activeTab="0"/>
  </bookViews>
  <sheets>
    <sheet name="第100章（路径识别）" sheetId="1" r:id="rId1"/>
    <sheet name="第800章（路径识别）" sheetId="2" r:id="rId2"/>
    <sheet name="第100章（视频改造）" sheetId="3" r:id="rId3"/>
    <sheet name="第800章（视频改造）" sheetId="4" r:id="rId4"/>
    <sheet name="汇总表" sheetId="5" r:id="rId5"/>
  </sheets>
  <definedNames>
    <definedName name="OLE_LINK1" localSheetId="1">'第800章（路径识别）'!$A$8</definedName>
    <definedName name="OLE_LINK1" localSheetId="3">'第800章（视频改造）'!$A$8</definedName>
    <definedName name="_xlnm.Print_Titles" localSheetId="0">'第100章（路径识别）'!$1:$4</definedName>
    <definedName name="_xlnm.Print_Titles" localSheetId="2">'第100章（视频改造）'!$1:$4</definedName>
    <definedName name="_xlnm.Print_Titles" localSheetId="1">'第800章（路径识别）'!$1:$4</definedName>
    <definedName name="_xlnm.Print_Titles" localSheetId="3">'第800章（视频改造）'!$1:$4</definedName>
  </definedNames>
  <calcPr fullCalcOnLoad="1"/>
</workbook>
</file>

<file path=xl/sharedStrings.xml><?xml version="1.0" encoding="utf-8"?>
<sst xmlns="http://schemas.openxmlformats.org/spreadsheetml/2006/main" count="551" uniqueCount="332">
  <si>
    <t>工程量清单</t>
  </si>
  <si>
    <t>工程名称：</t>
  </si>
  <si>
    <t>货币单位：人民币元</t>
  </si>
  <si>
    <t>子目号</t>
  </si>
  <si>
    <t>子目名称</t>
  </si>
  <si>
    <t>单位</t>
  </si>
  <si>
    <t>数量</t>
  </si>
  <si>
    <t>单价</t>
  </si>
  <si>
    <t>合价</t>
  </si>
  <si>
    <t>安全生产费</t>
  </si>
  <si>
    <t>承包人驻地建设</t>
  </si>
  <si>
    <t>元</t>
  </si>
  <si>
    <t>m3</t>
  </si>
  <si>
    <t>工程量清单汇总表</t>
  </si>
  <si>
    <t>序号</t>
  </si>
  <si>
    <t>章次</t>
  </si>
  <si>
    <t>科   目   名   称</t>
  </si>
  <si>
    <t>总则</t>
  </si>
  <si>
    <t>已包含在清单合计中材料、工程设备、专业工程暂估价合计</t>
  </si>
  <si>
    <t>合计金额
（元）</t>
  </si>
  <si>
    <t>京平高速精确路径识别系统工程</t>
  </si>
  <si>
    <t>京平高速公路收费视频高清数字化改造工程</t>
  </si>
  <si>
    <t>工程名称：京平高速精确路径识别系统工程和京平高速公路收费视频高清数字化改造工程</t>
  </si>
  <si>
    <t>货币单位：人民币元</t>
  </si>
  <si>
    <t>清单合计减去材料、工程设备、专业工程暂估价、安全生产费合计
(3-4-5=6)（评标价）</t>
  </si>
  <si>
    <r>
      <t>投标价（3+</t>
    </r>
    <r>
      <rPr>
        <sz val="10.5"/>
        <rFont val="宋体"/>
        <family val="0"/>
      </rPr>
      <t>7</t>
    </r>
    <r>
      <rPr>
        <sz val="10.5"/>
        <rFont val="宋体"/>
        <family val="0"/>
      </rPr>
      <t>=</t>
    </r>
    <r>
      <rPr>
        <sz val="10.5"/>
        <rFont val="宋体"/>
        <family val="0"/>
      </rPr>
      <t>8</t>
    </r>
    <r>
      <rPr>
        <sz val="10.5"/>
        <rFont val="宋体"/>
        <family val="0"/>
      </rPr>
      <t>）</t>
    </r>
  </si>
  <si>
    <t>实施的标准与法规</t>
  </si>
  <si>
    <t>项</t>
  </si>
  <si>
    <t>设计</t>
  </si>
  <si>
    <t>工厂测试与监造</t>
  </si>
  <si>
    <t>运输</t>
  </si>
  <si>
    <t>设备审批</t>
  </si>
  <si>
    <t>许可证、证明书及其它类似的书面承诺</t>
  </si>
  <si>
    <t>进驻工地</t>
  </si>
  <si>
    <t>临时工程</t>
  </si>
  <si>
    <t>施工临时用电</t>
  </si>
  <si>
    <t>施工工地的安全措施</t>
  </si>
  <si>
    <t>承包人工作驻地及设备区域</t>
  </si>
  <si>
    <t>进度照片和录像</t>
  </si>
  <si>
    <t>试运行和验收</t>
  </si>
  <si>
    <t>试运行</t>
  </si>
  <si>
    <t>竣工资料</t>
  </si>
  <si>
    <t>交工、竣工验收</t>
  </si>
  <si>
    <t>备件和专用工具</t>
  </si>
  <si>
    <t>操作和维修手册</t>
  </si>
  <si>
    <t>技术培训</t>
  </si>
  <si>
    <t>技术支持</t>
  </si>
  <si>
    <t>文件柜及配套桌椅</t>
  </si>
  <si>
    <t>编号</t>
  </si>
  <si>
    <t>名称</t>
  </si>
  <si>
    <t xml:space="preserve">  货币单位：人民币元</t>
  </si>
  <si>
    <t>元</t>
  </si>
  <si>
    <t>TS800.2</t>
  </si>
  <si>
    <t>精确路径识别系统</t>
  </si>
  <si>
    <t>TS800.2.7</t>
  </si>
  <si>
    <t>标识点建设</t>
  </si>
  <si>
    <t>1★</t>
  </si>
  <si>
    <t>车牌识别一体机（含软件）</t>
  </si>
  <si>
    <t>套</t>
  </si>
  <si>
    <t>2★</t>
  </si>
  <si>
    <t>高清监控摄像机</t>
  </si>
  <si>
    <t>LED补光灯</t>
  </si>
  <si>
    <t>高清网络摄像机；
含立柱、基础、防雷接地等；
含控制与管理软件</t>
  </si>
  <si>
    <t>LED车辆检测补光灯
外壳材质：防水铝壳
照射距离：10～25米
工作环境湿度：20% ～ 95%（相对湿度）
平均无故障时间：MTBF ≥ 30000小时
含电源防雷器</t>
  </si>
  <si>
    <t>工控机（含无线传输模块）</t>
  </si>
  <si>
    <t>台</t>
  </si>
  <si>
    <t>无风扇低功耗嵌入式工控机；
CPU：≥酷睿I5-2400；
内存：≥4GB内存；
硬盘：≥1T硬盘；
网卡：≥2个；100/1000Mbps自适应网络接口；
至少8路以上光隔离串行数据接口，串行端口支持RS232/422/485，带自动数据流控制功能；
MTBF：大于50，000小时；
MTTR：小于1小时；
含无线传输模块</t>
  </si>
  <si>
    <t>智能车型分析设备</t>
  </si>
  <si>
    <t>工业以太网交换机</t>
  </si>
  <si>
    <t>网管型，电接口：≥16个0/100Base-TX</t>
  </si>
  <si>
    <t>光端机</t>
  </si>
  <si>
    <t>对</t>
  </si>
  <si>
    <t>标识点机柜</t>
  </si>
  <si>
    <t>数据类型：图片
抓拍类型：车头全景
识别内容：车牌号码、车牌颜色、车辆类型、收费类型、品牌、子品牌、年款等
车牌号码：普通蓝牌/普通黑牌/普通单层黄牌/双层黄牌/白色警牌/白色武警/白色军牌/港牌/农用车牌/新能源车牌
准确率：≥99%
车牌颜色：黑色/黄色/蓝色/白色/绿色/渐变绿色/黄绿双拼
收费类型：5种车型（客车A/B/C/D、货车A/B/C/D/E）
车辆品牌：&gt;200种(涵盖道路出行所有车辆，支持定期更新)
车辆品牌型号：&gt;4000款(涵盖道路出行所有车辆，支持定期更新)
实时延迟：≤300毫秒
机箱材质：铝合金+优质镀锌钢板
含智能车型分析软件</t>
  </si>
  <si>
    <t>2个10/100/1000M以太网口；
1个1000M光口；
传输距离：≥20KM（无中继）</t>
  </si>
  <si>
    <t>19英寸标准机柜；长×宽×高：600mm×600mm×1400mm；
放置标识点的工控机、UPS、交换机等设备</t>
  </si>
  <si>
    <t>供配电照明</t>
  </si>
  <si>
    <t>1）</t>
  </si>
  <si>
    <t>配电箱</t>
  </si>
  <si>
    <t>2）</t>
  </si>
  <si>
    <t>照明路灯</t>
  </si>
  <si>
    <t>3）</t>
  </si>
  <si>
    <t>4）</t>
  </si>
  <si>
    <t>灯杆手孔</t>
  </si>
  <si>
    <t>个</t>
  </si>
  <si>
    <t>5）</t>
  </si>
  <si>
    <t>天文钟控制仪</t>
  </si>
  <si>
    <t>6）</t>
  </si>
  <si>
    <t>UPS</t>
  </si>
  <si>
    <t>7）</t>
  </si>
  <si>
    <t>电源防雷器</t>
  </si>
  <si>
    <t>8）</t>
  </si>
  <si>
    <t>9）</t>
  </si>
  <si>
    <t>10）</t>
  </si>
  <si>
    <t>11）</t>
  </si>
  <si>
    <t>12）</t>
  </si>
  <si>
    <t>13）</t>
  </si>
  <si>
    <t>空调插座</t>
  </si>
  <si>
    <t>15）</t>
  </si>
  <si>
    <t>开关</t>
  </si>
  <si>
    <t>9</t>
  </si>
  <si>
    <t>14）</t>
  </si>
  <si>
    <t>PX-定制，含开关、接地排等成套设备</t>
  </si>
  <si>
    <t>12米低杆灯，150W LED灯；
含灯具、灯杆、基础、接地等</t>
  </si>
  <si>
    <t>12米低杆灯，200W LED灯；
含灯具、灯杆、基础、接地等</t>
  </si>
  <si>
    <t>960mm×960mm×1200mm</t>
  </si>
  <si>
    <t>工频机，在线式；
容量：≥2KVA；
转换时间：≤4ms；
电源效率：95%以上；
满载延时：≥4小时；
输入电压范围220V±20%；
输出电压范围220V±2%；
外接电池类型：免维护蓄电池，满足后备时间要求，含电池柜；</t>
  </si>
  <si>
    <t>三相，B+C级</t>
  </si>
  <si>
    <t>单相，B+C级</t>
  </si>
  <si>
    <t>据实计量</t>
  </si>
  <si>
    <t xml:space="preserve">单相，250V/16A </t>
  </si>
  <si>
    <t>单联单控</t>
  </si>
  <si>
    <t>30W，机房用</t>
  </si>
  <si>
    <t>16）</t>
  </si>
  <si>
    <t>LED灯</t>
  </si>
  <si>
    <t>线缆</t>
  </si>
  <si>
    <t>1)</t>
  </si>
  <si>
    <t>4芯光缆</t>
  </si>
  <si>
    <t>2)</t>
  </si>
  <si>
    <t>UTP5</t>
  </si>
  <si>
    <t>门架及基础</t>
  </si>
  <si>
    <t>龙门架（2+1车道）</t>
  </si>
  <si>
    <t>1孔镀锌钢管</t>
  </si>
  <si>
    <t>3)</t>
  </si>
  <si>
    <t>电力管道托架</t>
  </si>
  <si>
    <t>4)</t>
  </si>
  <si>
    <t>桥侧接线盒</t>
  </si>
  <si>
    <t>5)</t>
  </si>
  <si>
    <t>镀锌钢管</t>
  </si>
  <si>
    <t>6)</t>
  </si>
  <si>
    <t>穿线子管</t>
  </si>
  <si>
    <t>7)</t>
  </si>
  <si>
    <t>接线手孔</t>
  </si>
  <si>
    <t>8)</t>
  </si>
  <si>
    <t>9)</t>
  </si>
  <si>
    <t>室外机房</t>
  </si>
  <si>
    <t>10)</t>
  </si>
  <si>
    <t>辅材</t>
  </si>
  <si>
    <t>11)</t>
  </si>
  <si>
    <t>交通导改</t>
  </si>
  <si>
    <t>台班</t>
  </si>
  <si>
    <t>含光终端盒、尾纤等</t>
  </si>
  <si>
    <t>含2+1门架、基础、接地等</t>
  </si>
  <si>
    <t>Φ114×4mm
(桥侧用于电力电缆过桥)</t>
  </si>
  <si>
    <t>(桥侧用于电力电缆过桥)</t>
  </si>
  <si>
    <t>2孔Φ76×3.5(新增设备连接管道)</t>
  </si>
  <si>
    <t>Φ60×3.5镀锌钢管（门架接线）</t>
  </si>
  <si>
    <t>960×960×1350mm</t>
  </si>
  <si>
    <t>防水防尘防盗、室外安装；
长×宽×高：不小于2500×1600×3030mm，可根据蓄电池尺寸及安装要求调整箱内结构和外形尺寸，需满足现场设备放置要求；
含基础底板、机房空调等，含门禁、温湿度检测、浸水检测、火灾检测等安防功能</t>
  </si>
  <si>
    <t>所有为完成站级软硬件安装、调试所需的，但未在本清单中列出的材料、设备</t>
  </si>
  <si>
    <t>TS800.2.8</t>
  </si>
  <si>
    <t>收费车道改造</t>
  </si>
  <si>
    <t>收费专用键盘</t>
  </si>
  <si>
    <t>车道硬件设施联合调试</t>
  </si>
  <si>
    <t>机械式键盘；依功能分组，输入方便快捷；
具有逻辑锁功能，防止误敲，并有错键提示音；
键下有橡皮缓冲垫，能适应高强度使用不褪色；
键盘覆有防水塑料，防水防尘；
不锈钢制或硬塑，键盘重量不小于2kg；
单键使用寿命：10,000,000键次；
键盘保护等级： IP54；
MTBF：10,000小时；
MTTR：0.5小时。</t>
  </si>
  <si>
    <t>分中心改造方案</t>
  </si>
  <si>
    <t>路径识别管理服务器</t>
  </si>
  <si>
    <t>图片传输服务器</t>
  </si>
  <si>
    <t>图片存储服务器</t>
  </si>
  <si>
    <t>图片查询代理服务器</t>
  </si>
  <si>
    <t>视频存储服务器</t>
  </si>
  <si>
    <t>管理计算机</t>
  </si>
  <si>
    <t>KVM</t>
  </si>
  <si>
    <t>交换机</t>
  </si>
  <si>
    <t>分中心存储阵列</t>
  </si>
  <si>
    <t>机柜</t>
  </si>
  <si>
    <t>分中心数据库软件</t>
  </si>
  <si>
    <t>机架式；
CPU： 2个8核以上处理器，频率≥2.6GHz；
内存：≥128GB； 
硬盘：2块600G系统盘，6块不小于1T数据盘；
双冗余热插拔电源；
预装Windows 7或微软最新操作系统。</t>
  </si>
  <si>
    <t>处理器：酷睿i7四核心处理器或以上；
主频：≥3.4GHz，8MB高速缓存；
内存：8GB DDR4 内存；
独立显卡，1GB以上显存；
硬盘：容量不小于2TB，SATA，7200rpm； 
不小于22”宽屏液晶显示器；
标准键盘、鼠标器；
10/100/1000M自适应以太网卡；
预装Windows 7或微软最新操作系统。</t>
  </si>
  <si>
    <t>1U折叠液晶17" TFT显示器（16：9，WXGA+）；
全尺寸键盘，带Windows快捷键，集成的触摸板，USB接口；
8口KVM Server 显示切换器及配件；
自动切换，PS/2接口＆USB接口混接</t>
  </si>
  <si>
    <t>交换容量：256Gbps；
转发能力：132Mpps；千兆电口：≥24个</t>
  </si>
  <si>
    <t>支持NAS、IP SAN和FC SAN，多控架构，本次配置双控制器；高速缓存：≥48GB高速缓存
主机接口：≥8×8Gbps光纤通道端口主机接口卡
驱动器接口：4个12Gb SAS 3.0
硬盘：4TB×12，7.2K SAS硬盘，可热插拔
2路以上热插拔电源与风扇
提供图片存储基础软件和管理软件</t>
  </si>
  <si>
    <t>19”标准服务器机柜
600mm×1000mm×2000mm；
含PDU</t>
  </si>
  <si>
    <t>TS800.2.12</t>
  </si>
  <si>
    <t>系统联调</t>
  </si>
  <si>
    <t>投标方应负责本项目系统联调中产生的一切费用，确保系统正常运行，由此产生的费用计入投标总价中，不再单独计量支付。</t>
  </si>
  <si>
    <t>TS800.2.13</t>
  </si>
  <si>
    <t>软件协调</t>
  </si>
  <si>
    <t>传感器类别: COLOR CCD；
光学尺寸: ≥1/1.8英寸；
有效像素: ≥300万像素；
车辆捕获率≥98%；
车牌识别准确率（含车牌颜色）≥93%；
识别时间≤200ms；
图片压缩方式：JPEG；
传输接口：RJ45；10M/100M自适应，以太网；
支持断网时本地存储，内置存储卡：≥32G；；
平均无故障时间：MTBF ≥ 30000小时；
平均修复时间：MTTR ≤ 10分钟；
防护等级：IP65；
防护罩：全天候防护罩
安装角度可调，含必要的支架、万向节等安装附属材料，含电源和信号防雷器</t>
  </si>
  <si>
    <t>1、承包人应负责完成本工程所必须的而在本清单中遗漏的项目,由此产生的费用计入投标总价中，不再单独计量支付。</t>
  </si>
  <si>
    <t>2、若本清单中的材料设备采购不到或采购有困难，承包商购置同等档次或高于本清单要求的设备及材料，并报业主批准。</t>
  </si>
  <si>
    <t>3、★标示的为关键设备。</t>
  </si>
  <si>
    <t>机电工程</t>
  </si>
  <si>
    <t>已包含在清单合计中的安全生产费（投标控制价的1.5%）</t>
  </si>
  <si>
    <t>TS802</t>
  </si>
  <si>
    <t>收费亭内摄像机</t>
  </si>
  <si>
    <t>200万像素；
图像传感器≥1/2.8英寸 CMOS；
分辨率1920×1080；视频压缩格式：H.264/H.264B/H.264H/MJPEG/H265；
压缩格式：JPEG+H.264双码流；
支持2路RJ45网口/2路报警输入/ 1路报警输出/1个音频输入、1SD卡/1R232；
电子快门：1s~1/100000s；可手动或自动调节；
镜头焦距：2.7mm~12mm（电动变焦）；
最低照度：0.03lux (F1.8，50IRE，彩色) ，0.003lux (F1.8，50IRE，黑白)
内置高清字符叠加器；
与监控系统视频管理和视频存储平台相兼容。</t>
  </si>
  <si>
    <t>收费车道摄像机</t>
  </si>
  <si>
    <t>1/3"CCD 彩色网络摄像机，不低于200万像素；
压缩格式：JPEG+H.264双码流流；
水平视角100°-34°
分辨率:1080P(1920*1080)，并且支持这些分辨率下的帧速达到30/25帧/秒；
支持动态中文字符叠加；
支持双高码流（1080P和720P）
支持产生3路扩展720P(1280x720)分辨率的30/25帧/秒的H.264或Motion JPEG视频流。
支持滤片式日夜转换功能。
彩色≤0.1 lux、F1.2；黑白≤0.02lux、F1.2；
具备SD/SDHC插槽用于本地存储；
支持H.264 CBR和VBR；
至少支持2个RJ45口，1个IO报警输入接口，1个IO输出接口；
支持双向全双工音频；内置麦克风
支持1个3.5 mm 麦克风接口和1个3.5 mm 音频输出接口；
工作温度范围 0°C to 50°C
支持8-20VDC,支持POE供电</t>
  </si>
  <si>
    <t>收费广场摄像机</t>
  </si>
  <si>
    <t>★3</t>
  </si>
  <si>
    <t>200万像素网络摄像机；
压缩格式：JPEG+H.264双码流；
图像传感器1/3英寸CCD传感器，1920x1080分辨率；
最低照度 0.001Lux；
具有强光抑制功能；
可移除式红外滤光片用于日夜功能自动或手动切换日夜模式；
内置麦克风；
网络接口：10M/100M/1000MBase-T； 
— 网络协议：IPV4、IPV6、TCP/IP、HTTP、HTTPS、UpnP、RTSP/RTP/RTCP、IGMP、SMTP、FTP、DHCP、NTP、DNS、DDNS、PPPoE、COS、QOS、SNMP、802.1x。
手动调焦镜头，自动对焦；
焦距范围：4.7～84.6mm。
自动光圈调节；
云台水平转动:360°连续水平转动,垂直倾斜:0°~90°无阻碍；
手动旋转速度：水平1°～180°/秒，垂直1°～90°/秒。
与监控系统视频管理和视频存储平台相兼容。
含机箱</t>
  </si>
  <si>
    <t>收费所半球网络摄像机</t>
  </si>
  <si>
    <t>同收费亭摄像机</t>
  </si>
  <si>
    <t>拾音器</t>
  </si>
  <si>
    <t>光纤收发器</t>
  </si>
  <si>
    <t>收费站视频交换机（万兆）</t>
  </si>
  <si>
    <t>整机交换容量：≥598Gbps；
包转发率：≥216Mpps
接口数：≥24个10/100/1000M自适应以太网端口，
光模块：10GE，SFP+光模块≥2个，8端口万兆SFP Plus接口板；
扩展模块：至少2个扩展插槽；
控制端口： 1个Console口；
MAC地址表：32K，地址自学习，IEEE 802.1D标准，支持静态MAC地址1K；
传输距离不小于40km，可以根据实际需求调整。
配置双风扇以太网交换机风扇模块(端口侧出风)
可插拔双电源，支持直流或者交流供电；
支持基于MAC的动态VLAN分配；
支持VLAN、DHCP、IP路由、组播；
支持IPv4和IPv6静态路由；
支持组播流量控制；
支持QoS。</t>
  </si>
  <si>
    <t>收费站视频交换机（用于吴各庄主线站）</t>
  </si>
  <si>
    <t>★8</t>
  </si>
  <si>
    <t>整机交换容量：≥2Tbps；
包转发率：≥968Mpps
接口数：≥24个10/100/1000M自适应以太网端口，
光模块：10GE，SFP+光模块≥6个，8端口万兆SFP Plus接口板；
扩展模块：至少2个扩展插槽；
控制端口： 1个Console口；
MAC地址表：32K，地址自学习，IEEE 802.1D标准，支持静态MAC地址1K；
传输距离不小于40km，可以根据实际需求调整。
配置双风扇以太网交换机风扇模块(端口侧出风)
可插拔双电源，支持直流或者交流供电；
支持基于MAC的动态VLAN分配；
支持VLAN、DHCP、IP路由、组播；
支持IPv4和IPv6静态路由；
支持组播流量控制；
支持QoS。</t>
  </si>
  <si>
    <t>24口收费广场视频交换机（三层）</t>
  </si>
  <si>
    <t>千兆电口≥24个，千兆SFP光口≥4个（配置4个SFP单模光纤原厂模块）。
交换容量：≥368Gbps
转发性能：≥156 Mpps（24端口）
电源：内置1+1模块化冗余电源。
输入电压：100-240V AC；50Hz。
节能要求：支持端口休眠功能。 
风扇要求：支持风扇备份，风扇在线更换；支持风扇自动调速。
MAC地址表：32K，地址自学习，IEEE 802.1D标准，支持静态MAC地址1K；
支持全双工，支持IEEE 802.3x流控(全双工)，支持背压式流控(半双工)； 
支持广播风暴抑制；
配置模块化冗余双交流电源。
支持端口汇聚，支持堆叠；
支持VLAN、DHCP、IP路由、组播；
支持QOS、VLAN；
使用模块化插槽，插槽数根据项目实际需求确定；
网络标准：IEEE 802.3，IEEE 802.3u，IEEE 802.3ab，IEEE 802.3z，IEEE 802.3x，IEEE 802.1Q，IEEE 802.1d，IEEE 802.1X；
环境要求 ：工作温度：-20℃-60℃，相对湿度：10%-90%（无凝露）</t>
  </si>
  <si>
    <t>48口收费广场视频交换机</t>
  </si>
  <si>
    <t>10</t>
  </si>
  <si>
    <t xml:space="preserve">千兆电口≥48个，千兆SFP光口≥4个（配置4个SFP单模光纤原厂模块）。
交换容量：≥416Gbps
转发性能：≥192 Mpps（24端口）
电源：内置1+1模块化冗余电源。
输入电压：100-240V AC；50Hz。
节能要求：支持端口休眠功能。 
风扇要求：支持风扇备份，风扇在线更换；支持风扇自动调速。
MAC地址表：32K，地址自学习，IEEE 802.1D标准，支持静态MAC地址1K；
支持全双工，支持IEEE 802.3x流控(全双工)，支持背压式流控(半双工)； 
支持广播风暴抑制；
配置模块化冗余双交流电源。
支持端口汇聚，支持堆叠；
支持VLAN、DHCP、IP路由、组播；
支持QOS、VLAN；
使用模块化插槽，插槽数根据项目实际需求确定；
网络标准：IEEE 802.3，IEEE 802.3u，IEEE 802.3ab，IEEE 802.3z，IEEE 802.3x，IEEE 802.1Q，IEEE 802.1d，IEEE 802.1X；
环境要求 ：工作温度：-20℃-60℃，相对湿度：10%-90%
</t>
  </si>
  <si>
    <t>收费所交接班室视频交换机</t>
  </si>
  <si>
    <t>11</t>
  </si>
  <si>
    <t>原车道摄像机、亭内摄像机、原有车牌识别设备、拾音器、报警开关、收费所交接班室摄像机、广场摄像机等拆除</t>
  </si>
  <si>
    <t>12</t>
  </si>
  <si>
    <t>本项目负责原车道摄像机、亭内摄像机、原有车牌识别设备、拾音器、报警开关、收费所交接班室摄像机、广场摄像机等安装支架及相应辅材拆除等拆除，并运输至业主指定的位置。</t>
  </si>
  <si>
    <t>吴各庄收费站CCTV系统升级（保证收费视频、报警信号接入）</t>
  </si>
  <si>
    <t>TS803</t>
  </si>
  <si>
    <t>车牌识别系统</t>
  </si>
  <si>
    <t>13</t>
  </si>
  <si>
    <t>车牌识别设备</t>
  </si>
  <si>
    <t>★1</t>
  </si>
  <si>
    <t>有效画面像素≥300万；支持双码流；
高清摄像机图像传感器：不小于2/3″图像传感器。
识别车牌种类：民用车牌（除5 小车辆），警用车牌，12 式新军用车牌，13 式武警车牌及2002 式新车牌，新能源车牌；
全天候车牌（含车牌颜色）识别正确率：≥98%；
车身颜色识别准确率：≥80%（深浅）；≥70%（车身颜色）；LED灯补光时，夜间无车身颜色识别功能；
具有图片采集与叠加功能；
识别速度＜0.2s；
支持视频、线圈触发等多种触发方式；
视频编码：H.264，MJPEG，图像编码：JPEG；
成像器件：≥1/3inch前端 SD 存储≥64GB；
具备 OSD 功能；
全天候室外型防护罩；
MTBF：≥30,000h；
电源：50HZ，
支持协议：TCP/IP。AC24V/220V；
防护等级：IP66</t>
  </si>
  <si>
    <t>设备基础</t>
  </si>
  <si>
    <t>C30钢筋混凝土基础500×500×550mm</t>
  </si>
  <si>
    <t>预埋管线</t>
  </si>
  <si>
    <t>φ32×2.5mm镀锌钢管</t>
  </si>
  <si>
    <t>TS804</t>
  </si>
  <si>
    <t>收费视频存储及与路政局路网中心联网</t>
  </si>
  <si>
    <t>视频存储阵列</t>
  </si>
  <si>
    <t>64位多核处理器；
高速缓存：64GB，最大可支持1TB；磁盘接口：SAS、SATA3；
磁盘规格：总容量≥576T;
RAID协议：支持通用RAID 0、1、5等多种RAID方式；
具备存储管理、磁盘管理，含FC/iSCSI磁盘阵列功能主模块，NAS功能载荷。— 网络协议：支持多种链路协议，包括iSCSI、FC、InfiniBand等链路协议，同时支持CIFS、NFS等共享协议；
数据接口：10个千兆以太网口；
电源：标配双电源
保证与项目中心原有视频系统兼容。</t>
  </si>
  <si>
    <t>网闸</t>
  </si>
  <si>
    <t>★2</t>
  </si>
  <si>
    <t>2U标准机架式机箱，配置冗余电源；
必须采用“2+1”架构；
不少于8个10/100/1000M自适应电口，4个SFP光纤接口; 内外网具有独立的管理口；内外网主机系统分别具有1个RJ45的CONSLE口；支持病毒检测； 
支持文件传输方向可控，实现单向或双向传输；
支持病毒检测；
支持NFS、SMBFS、SAMBA等文件系统；
文件服务器可以是Windows、Linux/Unix等系统平台；
传输速率≥500Mbps；
保证与项目中心原有视频系统兼容。</t>
  </si>
  <si>
    <t>网闸服务器</t>
  </si>
  <si>
    <t>CPU：2颗，处理器类型：≥Intel E5- 2600，处理器主频：≥2.0GHz ；处理器高速缓存，三级高速缓存≥18MB 
内存：≥32GB；
硬盘：≥3块不小于1T数据盘；
含操作系统</t>
  </si>
  <si>
    <t>视频工作站</t>
  </si>
  <si>
    <t>处理器：酷睿i7四核心处理器或以上
主频：≥3.4GHz，8MB高速缓存；
内存：8GB DDR4 内存；
独立显卡，1GB以上显存；
硬盘：容量不小于2TB，SATA，7200rpm； 
不小于22”宽屏液晶显示器，分辨率1280*1024，亮度250cd/m2，对比度500:1，响应时间8ms；
16×DVD-ROM ；
数据接口2×USB2.0，4×USB3.0；
音频接口耳机输出接口，麦克风输入接口；
视频接口VGA；
网络接口RJ45（网络接口）；
标准键盘、鼠标器；
10/100/1000M自适应以太网卡；
预装Windows 7或微软最新操作系统。</t>
  </si>
  <si>
    <t>视频流媒体分发服务器</t>
  </si>
  <si>
    <t>视频管理服务器</t>
  </si>
  <si>
    <t>硬件防火墙</t>
  </si>
  <si>
    <t>32寸液晶监视器</t>
  </si>
  <si>
    <t>★7</t>
  </si>
  <si>
    <t>2U机架式；
CPU：2颗，处理器类型：≥Intel E7- 4800，处理器主频：≥2.6GHz ；处理器高速缓存，三级高速缓存≥18MB 
内存：≥64GB；
硬盘：≥2块600G系统盘，≥6块不小于1T数据盘；
支持RAID5；
千兆以太网口≥2个；
预装win2016svr或微软最新操作系统，无限用户许可；
双冗余电源；
三年原厂保修；
19”的标准机柜；
保证与项目中心原有视频系统兼容。</t>
  </si>
  <si>
    <t>同视频流媒体分发服务器</t>
  </si>
  <si>
    <t>8个千兆电口，8个千兆光口，选配2个万兆光口；,
16G内存,标配双交流电源,含SSL VPN 100用户；
支持VPN，包括入侵检测系统(IDS)、重放攻击、端口/服务隔离
虚拟防火墙功能；
国密功能；
防病毒(AV)功能；
IPS功能。
保证与项目中心原有视频系统兼容。</t>
  </si>
  <si>
    <t>扩展工作站内存</t>
  </si>
  <si>
    <t>控制操作台布线改造</t>
  </si>
  <si>
    <t>项目管理中心视频系统维修费用</t>
  </si>
  <si>
    <t>支持IEEE802.3、IEEE802.3u、IEEE802.3x；
业务端口：2路1000Base-T端口，具有以太网交换功能；
光口界面：SC /ST/FC/SFP光纤连接器；
电口界面：RJ45 连接器，传输距离：0～80m；
传输速度：千兆
光口传输距离：40Km；
工作温度：-20℃～70℃。
保证与项目中心原有视频系统兼容。</t>
  </si>
  <si>
    <t>扩展项目中心大屏管理工作站内存，总容量≥16G</t>
  </si>
  <si>
    <t xml:space="preserve">带宽：200M   
时间：2年 </t>
  </si>
  <si>
    <t>TS805</t>
  </si>
  <si>
    <t>紧急报警系统</t>
  </si>
  <si>
    <t>报警工作站</t>
  </si>
  <si>
    <t>报警开关</t>
  </si>
  <si>
    <t>处理器：酷睿i7四核心处理器或以上
主频：≥3.4GHz，8MB高速缓存；
内存：≥8GB DDR4 内存；
独立显卡，1GB以上显存；
硬盘：容量不小于2TB，SATA，7200rpm； 
不小于22”宽屏液晶显示器，分辨率1280*1024，亮度250cd/m2，对比度500:1，响应时间8ms；
16×DVD-ROM ；
数据接口2×USB2.0，4×USB3.0；
音频接口耳机输出接口，麦克风输入接口；
视频接口VGA；
网络接口RJ45（网络接口）；
标准键盘、鼠标器；
10/100/1000M自适应以太网卡；
预装Windows 7或微软最新操作系统。
含声光报警器</t>
  </si>
  <si>
    <t>脚踏报警开关</t>
  </si>
  <si>
    <t>TS806</t>
  </si>
  <si>
    <t>收费车道应用软件升级</t>
  </si>
  <si>
    <t>车道控制器</t>
  </si>
  <si>
    <t>小交换机</t>
  </si>
  <si>
    <t>音频转换器</t>
  </si>
  <si>
    <t>原车道车道控制器等拆除</t>
  </si>
  <si>
    <t>工业控制机
双核主频2.6GHz Intel i5 3230M或更优
至少4GB ECC容错内存
至少配置1块256GB原厂宽温SSD固态硬盘和1块500GB 7.2krpm HDD硬盘
独立显卡，显存≥512M
至少4个100/1000Mbps 以太网接口
标准配置电源
加固型，厚度≥1mm，IP53
≥8个串行（RS-232/422/485）接口，≥6个USB接口，≥16路DI/DO接口板，2个以上PCI扩展插槽，1个CPU板插槽，所有接口板和功能板必须光电隔离保护和浪涌保护
含操作系统：WIN7及以上 适应北京市联网收费软件要求
含高清字符叠加功能</t>
  </si>
  <si>
    <t>接口：5个
工作环境：温度-30℃～+60℃，湿度95%在-5℃～60℃之间；</t>
  </si>
  <si>
    <t>高清视频接入</t>
  </si>
  <si>
    <t>TS807</t>
  </si>
  <si>
    <t>背景广播系统</t>
  </si>
  <si>
    <t>广播控制台</t>
  </si>
  <si>
    <t>主控呼叫站、音频扩展器、DVD/AM/FM一体机等组成</t>
  </si>
  <si>
    <t>2分区解码器</t>
  </si>
  <si>
    <t>4分区解码器</t>
  </si>
  <si>
    <t>8分区解码器</t>
  </si>
  <si>
    <t>三层以太网交换机</t>
  </si>
  <si>
    <t>扬声器</t>
  </si>
  <si>
    <t>扬声器用 据实计量</t>
  </si>
  <si>
    <t>电源线  据实计量</t>
  </si>
  <si>
    <t>TS808</t>
  </si>
  <si>
    <t>服务器软件</t>
  </si>
  <si>
    <t>服务器应用软件</t>
  </si>
  <si>
    <t>视频管理服务器应用软件及流媒体服务器应用软件</t>
  </si>
  <si>
    <t>TS809</t>
  </si>
  <si>
    <t>京秦高速接入</t>
  </si>
  <si>
    <t>京秦接入</t>
  </si>
  <si>
    <t>TS810</t>
  </si>
  <si>
    <t>TS811</t>
  </si>
  <si>
    <t>备品备件</t>
  </si>
  <si>
    <t>TS812</t>
  </si>
  <si>
    <t>临时收费设施</t>
  </si>
  <si>
    <t>收费站施工保畅措施</t>
  </si>
  <si>
    <t>TS813</t>
  </si>
  <si>
    <t>线缆及其他</t>
  </si>
  <si>
    <t>网络线</t>
  </si>
  <si>
    <t>超6类双绞线</t>
  </si>
  <si>
    <t>4芯单模光缆</t>
  </si>
  <si>
    <t>电力电缆</t>
  </si>
  <si>
    <t>SPD2，单相</t>
  </si>
  <si>
    <r>
      <t>清单  TS</t>
    </r>
    <r>
      <rPr>
        <b/>
        <sz val="11"/>
        <rFont val="宋体"/>
        <family val="0"/>
      </rPr>
      <t>100章 合计   人民币</t>
    </r>
  </si>
  <si>
    <r>
      <t>清单     TS</t>
    </r>
    <r>
      <rPr>
        <b/>
        <sz val="14"/>
        <rFont val="宋体"/>
        <family val="0"/>
      </rPr>
      <t>100章   总则</t>
    </r>
  </si>
  <si>
    <r>
      <t xml:space="preserve">清单     </t>
    </r>
    <r>
      <rPr>
        <b/>
        <sz val="14"/>
        <rFont val="宋体"/>
        <family val="0"/>
      </rPr>
      <t>TS</t>
    </r>
    <r>
      <rPr>
        <b/>
        <sz val="14"/>
        <rFont val="宋体"/>
        <family val="0"/>
      </rPr>
      <t>100章   总则</t>
    </r>
  </si>
  <si>
    <r>
      <t xml:space="preserve">清单  </t>
    </r>
    <r>
      <rPr>
        <b/>
        <sz val="11"/>
        <rFont val="宋体"/>
        <family val="0"/>
      </rPr>
      <t>TS</t>
    </r>
    <r>
      <rPr>
        <b/>
        <sz val="11"/>
        <rFont val="宋体"/>
        <family val="0"/>
      </rPr>
      <t>100章 合计   人民币</t>
    </r>
  </si>
  <si>
    <r>
      <t xml:space="preserve">清单  </t>
    </r>
    <r>
      <rPr>
        <b/>
        <sz val="10"/>
        <rFont val="宋体"/>
        <family val="0"/>
      </rPr>
      <t>TS</t>
    </r>
    <r>
      <rPr>
        <b/>
        <sz val="10"/>
        <rFont val="宋体"/>
        <family val="0"/>
      </rPr>
      <t>800章  合计   人民币</t>
    </r>
  </si>
  <si>
    <r>
      <t>T</t>
    </r>
    <r>
      <rPr>
        <sz val="10.5"/>
        <rFont val="宋体"/>
        <family val="0"/>
      </rPr>
      <t>S</t>
    </r>
    <r>
      <rPr>
        <sz val="10.5"/>
        <rFont val="宋体"/>
        <family val="0"/>
      </rPr>
      <t>100</t>
    </r>
  </si>
  <si>
    <r>
      <t>T</t>
    </r>
    <r>
      <rPr>
        <sz val="10.5"/>
        <rFont val="宋体"/>
        <family val="0"/>
      </rPr>
      <t>S</t>
    </r>
    <r>
      <rPr>
        <sz val="10.5"/>
        <rFont val="宋体"/>
        <family val="0"/>
      </rPr>
      <t>800</t>
    </r>
  </si>
  <si>
    <r>
      <t>TS</t>
    </r>
    <r>
      <rPr>
        <b/>
        <sz val="13"/>
        <rFont val="宋体"/>
        <family val="0"/>
      </rPr>
      <t>800章  机电工程</t>
    </r>
  </si>
  <si>
    <r>
      <t>电力电缆YJHLV22-1KV 4×35mm</t>
    </r>
    <r>
      <rPr>
        <vertAlign val="superscript"/>
        <sz val="10"/>
        <rFont val="宋体"/>
        <family val="0"/>
      </rPr>
      <t>2</t>
    </r>
  </si>
  <si>
    <r>
      <t>电力电缆YJV22-1KV 5x4mm</t>
    </r>
    <r>
      <rPr>
        <vertAlign val="superscript"/>
        <sz val="10"/>
        <rFont val="宋体"/>
        <family val="0"/>
      </rPr>
      <t>2</t>
    </r>
  </si>
  <si>
    <r>
      <t>配电电缆BVV 3×6mm</t>
    </r>
    <r>
      <rPr>
        <vertAlign val="superscript"/>
        <sz val="10"/>
        <rFont val="宋体"/>
        <family val="0"/>
      </rPr>
      <t>2</t>
    </r>
  </si>
  <si>
    <r>
      <t>配电电缆BVV 3×4mm</t>
    </r>
    <r>
      <rPr>
        <vertAlign val="superscript"/>
        <sz val="10"/>
        <rFont val="宋体"/>
        <family val="0"/>
      </rPr>
      <t>2</t>
    </r>
  </si>
  <si>
    <r>
      <t>配电电缆BVV 3×2.5mm</t>
    </r>
    <r>
      <rPr>
        <vertAlign val="superscript"/>
        <sz val="10"/>
        <rFont val="宋体"/>
        <family val="0"/>
      </rPr>
      <t>2</t>
    </r>
  </si>
  <si>
    <t>收费系统摄像机高清数字化改造</t>
  </si>
  <si>
    <r>
      <t>RVVP2×2.5mm</t>
    </r>
    <r>
      <rPr>
        <vertAlign val="superscript"/>
        <sz val="10"/>
        <rFont val="宋体"/>
        <family val="0"/>
      </rPr>
      <t>2</t>
    </r>
  </si>
  <si>
    <r>
      <t>RVVP3×2.5mm</t>
    </r>
    <r>
      <rPr>
        <vertAlign val="superscript"/>
        <sz val="10"/>
        <rFont val="宋体"/>
        <family val="0"/>
      </rPr>
      <t>2</t>
    </r>
  </si>
  <si>
    <r>
      <t>TS</t>
    </r>
    <r>
      <rPr>
        <sz val="10.5"/>
        <rFont val="宋体"/>
        <family val="0"/>
      </rPr>
      <t>100章、</t>
    </r>
    <r>
      <rPr>
        <sz val="10.5"/>
        <rFont val="宋体"/>
        <family val="0"/>
      </rPr>
      <t>TS</t>
    </r>
    <r>
      <rPr>
        <sz val="10.5"/>
        <rFont val="宋体"/>
        <family val="0"/>
      </rPr>
      <t>8</t>
    </r>
    <r>
      <rPr>
        <sz val="10.5"/>
        <rFont val="宋体"/>
        <family val="0"/>
      </rPr>
      <t>00章清单合计</t>
    </r>
  </si>
  <si>
    <t>项目管理中心</t>
  </si>
  <si>
    <t>吴各庄站至项目管理中心公网租赁</t>
  </si>
  <si>
    <t>备注</t>
  </si>
  <si>
    <t>台</t>
  </si>
  <si>
    <t>技术要求与TS802-1一致</t>
  </si>
  <si>
    <t>车牌识别设备</t>
  </si>
  <si>
    <t>技术要求与TS802-2一致</t>
  </si>
  <si>
    <t>技术要求与TS802-3一致</t>
  </si>
  <si>
    <t>技术要求与TS803-1一致</t>
  </si>
  <si>
    <t>技术要求与TS806-1一致</t>
  </si>
  <si>
    <t>套</t>
  </si>
  <si>
    <t>技术要求与TS802-9一致</t>
  </si>
  <si>
    <r>
      <t>RVVP2×1.0mm</t>
    </r>
    <r>
      <rPr>
        <vertAlign val="superscript"/>
        <sz val="10"/>
        <rFont val="宋体"/>
        <family val="0"/>
      </rPr>
      <t>2</t>
    </r>
  </si>
  <si>
    <r>
      <t>BVV-500 3x2.5mm</t>
    </r>
    <r>
      <rPr>
        <vertAlign val="superscript"/>
        <sz val="10"/>
        <rFont val="宋体"/>
        <family val="0"/>
      </rPr>
      <t>2</t>
    </r>
  </si>
  <si>
    <t>m</t>
  </si>
  <si>
    <t>m</t>
  </si>
  <si>
    <t>座</t>
  </si>
  <si>
    <r>
      <t>C</t>
    </r>
    <r>
      <rPr>
        <sz val="10"/>
        <rFont val="宋体"/>
        <family val="0"/>
      </rPr>
      <t>20</t>
    </r>
    <r>
      <rPr>
        <sz val="10"/>
        <rFont val="宋体"/>
        <family val="0"/>
      </rPr>
      <t>混凝土</t>
    </r>
  </si>
  <si>
    <t>TS800.2.9</t>
  </si>
  <si>
    <t>技术要求与TS800.2.9-1一致</t>
  </si>
  <si>
    <t>清单 TS800章  合计   人民币</t>
  </si>
  <si>
    <r>
      <t>按上项（6）金额的</t>
    </r>
    <r>
      <rPr>
        <sz val="10.5"/>
        <rFont val="宋体"/>
        <family val="0"/>
      </rPr>
      <t>5</t>
    </r>
    <r>
      <rPr>
        <sz val="10.5"/>
        <rFont val="宋体"/>
        <family val="0"/>
      </rPr>
      <t>%作为不可预见因素的暂定金额</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</si>
</sst>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 "/>
    <numFmt numFmtId="179" formatCode="0.000_ "/>
    <numFmt numFmtId="180" formatCode="&quot;Yes&quot;;&quot;Yes&quot;;&quot;No&quot;"/>
    <numFmt numFmtId="181" formatCode="&quot;True&quot;;&quot;True&quot;;&quot;False&quot;"/>
    <numFmt numFmtId="182" formatCode="&quot;On&quot;;&quot;On&quot;;&quot;Off&quot;"/>
    <numFmt numFmtId="183" formatCode="[$€-2]\ #,##0.00_);[Red]\([$€-2]\ #,##0.00\)"/>
  </numFmts>
  <fonts count="34">
    <font>
      <sz val="12"/>
      <name val="宋体"/>
      <family val="0"/>
    </font>
    <font>
      <sz val="11"/>
      <name val="宋体"/>
      <family val="0"/>
    </font>
    <font>
      <b/>
      <sz val="16"/>
      <name val="宋体"/>
      <family val="0"/>
    </font>
    <font>
      <b/>
      <sz val="11"/>
      <name val="宋体"/>
      <family val="0"/>
    </font>
    <font>
      <b/>
      <sz val="14"/>
      <name val="宋体"/>
      <family val="0"/>
    </font>
    <font>
      <b/>
      <sz val="12"/>
      <name val="宋体"/>
      <family val="0"/>
    </font>
    <font>
      <sz val="11"/>
      <color indexed="10"/>
      <name val="宋体"/>
      <family val="0"/>
    </font>
    <font>
      <sz val="11"/>
      <color indexed="8"/>
      <name val="宋体"/>
      <family val="0"/>
    </font>
    <font>
      <sz val="11"/>
      <color indexed="62"/>
      <name val="宋体"/>
      <family val="0"/>
    </font>
    <font>
      <sz val="11"/>
      <color indexed="17"/>
      <name val="宋体"/>
      <family val="0"/>
    </font>
    <font>
      <sz val="11"/>
      <color indexed="9"/>
      <name val="宋体"/>
      <family val="0"/>
    </font>
    <font>
      <b/>
      <sz val="18"/>
      <color indexed="56"/>
      <name val="宋体"/>
      <family val="0"/>
    </font>
    <font>
      <i/>
      <sz val="11"/>
      <color indexed="23"/>
      <name val="宋体"/>
      <family val="0"/>
    </font>
    <font>
      <b/>
      <sz val="11"/>
      <color indexed="52"/>
      <name val="宋体"/>
      <family val="0"/>
    </font>
    <font>
      <u val="single"/>
      <sz val="12"/>
      <color indexed="36"/>
      <name val="宋体"/>
      <family val="0"/>
    </font>
    <font>
      <sz val="11"/>
      <color indexed="60"/>
      <name val="宋体"/>
      <family val="0"/>
    </font>
    <font>
      <u val="single"/>
      <sz val="12"/>
      <color indexed="12"/>
      <name val="宋体"/>
      <family val="0"/>
    </font>
    <font>
      <b/>
      <sz val="11"/>
      <color indexed="56"/>
      <name val="宋体"/>
      <family val="0"/>
    </font>
    <font>
      <b/>
      <sz val="11"/>
      <color indexed="63"/>
      <name val="宋体"/>
      <family val="0"/>
    </font>
    <font>
      <b/>
      <sz val="11"/>
      <color indexed="8"/>
      <name val="宋体"/>
      <family val="0"/>
    </font>
    <font>
      <b/>
      <sz val="11"/>
      <color indexed="9"/>
      <name val="宋体"/>
      <family val="0"/>
    </font>
    <font>
      <b/>
      <sz val="15"/>
      <color indexed="56"/>
      <name val="宋体"/>
      <family val="0"/>
    </font>
    <font>
      <sz val="11"/>
      <color indexed="20"/>
      <name val="宋体"/>
      <family val="0"/>
    </font>
    <font>
      <b/>
      <sz val="13"/>
      <color indexed="56"/>
      <name val="宋体"/>
      <family val="0"/>
    </font>
    <font>
      <sz val="11"/>
      <color indexed="52"/>
      <name val="宋体"/>
      <family val="0"/>
    </font>
    <font>
      <sz val="9"/>
      <name val="宋体"/>
      <family val="0"/>
    </font>
    <font>
      <sz val="10.5"/>
      <name val="宋体"/>
      <family val="0"/>
    </font>
    <font>
      <sz val="10"/>
      <name val="宋体"/>
      <family val="0"/>
    </font>
    <font>
      <b/>
      <sz val="13"/>
      <name val="宋体"/>
      <family val="0"/>
    </font>
    <font>
      <b/>
      <sz val="10"/>
      <name val="宋体"/>
      <family val="0"/>
    </font>
    <font>
      <b/>
      <u val="single"/>
      <sz val="10"/>
      <name val="宋体"/>
      <family val="0"/>
    </font>
    <font>
      <b/>
      <u val="single"/>
      <sz val="11"/>
      <name val="宋体"/>
      <family val="0"/>
    </font>
    <font>
      <vertAlign val="superscript"/>
      <sz val="10"/>
      <name val="宋体"/>
      <family val="0"/>
    </font>
    <font>
      <sz val="9.5"/>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21" fillId="0" borderId="1" applyNumberFormat="0" applyFill="0" applyAlignment="0" applyProtection="0"/>
    <xf numFmtId="0" fontId="23"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22" fillId="3" borderId="0" applyNumberFormat="0" applyBorder="0" applyAlignment="0" applyProtection="0"/>
    <xf numFmtId="0" fontId="16" fillId="0" borderId="0" applyNumberFormat="0" applyFill="0" applyBorder="0" applyAlignment="0" applyProtection="0"/>
    <xf numFmtId="0" fontId="9"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20" fillId="17" borderId="6" applyNumberFormat="0" applyAlignment="0" applyProtection="0"/>
    <xf numFmtId="0" fontId="12" fillId="0" borderId="0" applyNumberFormat="0" applyFill="0" applyBorder="0" applyAlignment="0" applyProtection="0"/>
    <xf numFmtId="0" fontId="6"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5" fillId="22" borderId="0" applyNumberFormat="0" applyBorder="0" applyAlignment="0" applyProtection="0"/>
    <xf numFmtId="0" fontId="18" fillId="16" borderId="8" applyNumberFormat="0" applyAlignment="0" applyProtection="0"/>
    <xf numFmtId="0" fontId="8" fillId="7" borderId="5" applyNumberFormat="0" applyAlignment="0" applyProtection="0"/>
    <xf numFmtId="0" fontId="14" fillId="0" borderId="0" applyNumberFormat="0" applyFill="0" applyBorder="0" applyAlignment="0" applyProtection="0"/>
    <xf numFmtId="0" fontId="0" fillId="23" borderId="9" applyNumberFormat="0" applyFont="0" applyAlignment="0" applyProtection="0"/>
  </cellStyleXfs>
  <cellXfs count="104">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3" fillId="0" borderId="10" xfId="0" applyFont="1" applyBorder="1" applyAlignment="1">
      <alignment horizontal="center" vertical="center"/>
    </xf>
    <xf numFmtId="0" fontId="1"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vertical="center" shrinkToFit="1"/>
    </xf>
    <xf numFmtId="0" fontId="5" fillId="0" borderId="10" xfId="0" applyFont="1" applyBorder="1" applyAlignment="1">
      <alignment horizontal="center" vertical="center"/>
    </xf>
    <xf numFmtId="0" fontId="1" fillId="0" borderId="10" xfId="0" applyFont="1" applyBorder="1" applyAlignment="1">
      <alignment horizontal="left" vertical="center" wrapText="1"/>
    </xf>
    <xf numFmtId="177" fontId="1" fillId="0" borderId="10" xfId="0" applyNumberFormat="1" applyFont="1" applyBorder="1" applyAlignment="1" applyProtection="1">
      <alignment horizontal="center" vertical="center" shrinkToFit="1"/>
      <protection hidden="1"/>
    </xf>
    <xf numFmtId="0" fontId="26" fillId="0" borderId="10" xfId="0" applyFont="1" applyBorder="1" applyAlignment="1">
      <alignment horizontal="center" vertical="center"/>
    </xf>
    <xf numFmtId="0" fontId="3" fillId="0" borderId="10" xfId="0" applyFont="1" applyBorder="1" applyAlignment="1">
      <alignment horizontal="center" vertical="center" wrapText="1"/>
    </xf>
    <xf numFmtId="0" fontId="1" fillId="0" borderId="0" xfId="0" applyFont="1" applyFill="1" applyAlignment="1">
      <alignment vertical="center"/>
    </xf>
    <xf numFmtId="0" fontId="1" fillId="0" borderId="0" xfId="0" applyFont="1" applyAlignment="1">
      <alignment horizontal="center" vertical="center" wrapText="1"/>
    </xf>
    <xf numFmtId="0" fontId="1" fillId="0" borderId="0" xfId="0" applyFont="1" applyAlignment="1">
      <alignment vertical="center"/>
    </xf>
    <xf numFmtId="0" fontId="1" fillId="0" borderId="0" xfId="0" applyFont="1" applyFill="1" applyAlignment="1">
      <alignment vertical="center"/>
    </xf>
    <xf numFmtId="0" fontId="1" fillId="0" borderId="11" xfId="0" applyFont="1" applyBorder="1" applyAlignment="1">
      <alignment horizontal="right" vertical="center"/>
    </xf>
    <xf numFmtId="0" fontId="3" fillId="0" borderId="10" xfId="0" applyFont="1" applyBorder="1" applyAlignment="1">
      <alignment horizontal="center" vertical="center" wrapText="1"/>
    </xf>
    <xf numFmtId="0" fontId="1" fillId="0" borderId="0" xfId="0" applyFont="1" applyAlignment="1">
      <alignment vertical="center"/>
    </xf>
    <xf numFmtId="177" fontId="0" fillId="0" borderId="0" xfId="0" applyNumberFormat="1" applyFont="1" applyAlignment="1">
      <alignment vertical="center" shrinkToFit="1"/>
    </xf>
    <xf numFmtId="0" fontId="3" fillId="0" borderId="10" xfId="0" applyFont="1" applyFill="1" applyBorder="1" applyAlignment="1">
      <alignment vertical="center"/>
    </xf>
    <xf numFmtId="0" fontId="26" fillId="0" borderId="10" xfId="0" applyFont="1" applyBorder="1" applyAlignment="1">
      <alignment horizontal="center" vertical="center"/>
    </xf>
    <xf numFmtId="0" fontId="1" fillId="0" borderId="0" xfId="0" applyFont="1" applyAlignment="1">
      <alignment vertical="center"/>
    </xf>
    <xf numFmtId="0" fontId="1" fillId="24" borderId="0" xfId="0" applyFont="1" applyFill="1" applyBorder="1" applyAlignment="1">
      <alignment vertical="center"/>
    </xf>
    <xf numFmtId="0" fontId="1" fillId="24" borderId="0" xfId="0" applyFont="1" applyFill="1" applyAlignment="1">
      <alignment horizontal="right" vertical="center"/>
    </xf>
    <xf numFmtId="0" fontId="3" fillId="24" borderId="10" xfId="0" applyFont="1" applyFill="1" applyBorder="1" applyAlignment="1">
      <alignment horizontal="center" vertical="center"/>
    </xf>
    <xf numFmtId="0" fontId="3" fillId="24" borderId="10" xfId="0" applyFont="1" applyFill="1" applyBorder="1" applyAlignment="1">
      <alignment horizontal="center" vertical="center" wrapText="1"/>
    </xf>
    <xf numFmtId="177" fontId="3" fillId="24" borderId="10" xfId="0" applyNumberFormat="1" applyFont="1" applyFill="1" applyBorder="1" applyAlignment="1">
      <alignment horizontal="center" vertical="center" shrinkToFit="1"/>
    </xf>
    <xf numFmtId="0" fontId="3" fillId="24" borderId="10" xfId="0" applyFont="1" applyFill="1" applyBorder="1" applyAlignment="1">
      <alignment horizontal="center" vertical="center" shrinkToFit="1"/>
    </xf>
    <xf numFmtId="0" fontId="3" fillId="24" borderId="10" xfId="0" applyFont="1" applyFill="1" applyBorder="1" applyAlignment="1">
      <alignment horizontal="center" vertical="center"/>
    </xf>
    <xf numFmtId="0" fontId="29" fillId="24" borderId="10" xfId="0" applyFont="1" applyFill="1" applyBorder="1" applyAlignment="1">
      <alignment horizontal="center" vertical="center"/>
    </xf>
    <xf numFmtId="0" fontId="29" fillId="24" borderId="10" xfId="0" applyFont="1" applyFill="1" applyBorder="1" applyAlignment="1">
      <alignment horizontal="left" vertical="center" wrapText="1"/>
    </xf>
    <xf numFmtId="0" fontId="27" fillId="24" borderId="10" xfId="0" applyFont="1" applyFill="1" applyBorder="1" applyAlignment="1">
      <alignment horizontal="center" vertical="center"/>
    </xf>
    <xf numFmtId="177" fontId="27" fillId="24" borderId="10" xfId="0" applyNumberFormat="1" applyFont="1" applyFill="1" applyBorder="1" applyAlignment="1">
      <alignment horizontal="center" vertical="center" shrinkToFit="1"/>
    </xf>
    <xf numFmtId="176" fontId="27" fillId="24" borderId="10" xfId="0" applyNumberFormat="1" applyFont="1" applyFill="1" applyBorder="1" applyAlignment="1">
      <alignment horizontal="center" vertical="center" shrinkToFit="1"/>
    </xf>
    <xf numFmtId="177" fontId="27" fillId="24" borderId="10" xfId="0" applyNumberFormat="1" applyFont="1" applyFill="1" applyBorder="1" applyAlignment="1" applyProtection="1">
      <alignment horizontal="center" vertical="center" shrinkToFit="1"/>
      <protection hidden="1"/>
    </xf>
    <xf numFmtId="0" fontId="27" fillId="24" borderId="10" xfId="0" applyFont="1" applyFill="1" applyBorder="1" applyAlignment="1">
      <alignment vertical="center" wrapText="1"/>
    </xf>
    <xf numFmtId="0" fontId="27" fillId="24" borderId="10" xfId="0" applyFont="1" applyFill="1" applyBorder="1" applyAlignment="1">
      <alignment horizontal="left" vertical="center" wrapText="1"/>
    </xf>
    <xf numFmtId="49" fontId="27" fillId="24" borderId="10" xfId="0" applyNumberFormat="1" applyFont="1" applyFill="1" applyBorder="1" applyAlignment="1">
      <alignment horizontal="center" vertical="center"/>
    </xf>
    <xf numFmtId="0" fontId="27" fillId="24" borderId="10" xfId="0" applyFont="1" applyFill="1" applyBorder="1" applyAlignment="1">
      <alignment horizontal="left" vertical="center" wrapText="1"/>
    </xf>
    <xf numFmtId="0" fontId="27" fillId="24" borderId="10" xfId="0" applyFont="1" applyFill="1" applyBorder="1" applyAlignment="1">
      <alignment horizontal="center" vertical="center"/>
    </xf>
    <xf numFmtId="0" fontId="27" fillId="24" borderId="10" xfId="0" applyFont="1" applyFill="1" applyBorder="1" applyAlignment="1" quotePrefix="1">
      <alignment horizontal="center" vertical="center"/>
    </xf>
    <xf numFmtId="0" fontId="27" fillId="24" borderId="10" xfId="0" applyFont="1" applyFill="1" applyBorder="1" applyAlignment="1" quotePrefix="1">
      <alignment horizontal="center" vertical="center"/>
    </xf>
    <xf numFmtId="0" fontId="27" fillId="24" borderId="10" xfId="0" applyFont="1" applyFill="1" applyBorder="1" applyAlignment="1">
      <alignment horizontal="left" vertical="center" wrapText="1"/>
    </xf>
    <xf numFmtId="0" fontId="27" fillId="24" borderId="10" xfId="0" applyFont="1" applyFill="1" applyBorder="1" applyAlignment="1">
      <alignment horizontal="center" vertical="center"/>
    </xf>
    <xf numFmtId="177" fontId="27" fillId="24" borderId="10" xfId="0" applyNumberFormat="1" applyFont="1" applyFill="1" applyBorder="1" applyAlignment="1">
      <alignment horizontal="center" vertical="center" shrinkToFit="1"/>
    </xf>
    <xf numFmtId="176" fontId="27" fillId="24" borderId="10" xfId="0" applyNumberFormat="1" applyFont="1" applyFill="1" applyBorder="1" applyAlignment="1">
      <alignment horizontal="center" vertical="center" shrinkToFit="1"/>
    </xf>
    <xf numFmtId="177" fontId="27" fillId="24" borderId="10" xfId="0" applyNumberFormat="1" applyFont="1" applyFill="1" applyBorder="1" applyAlignment="1" applyProtection="1">
      <alignment horizontal="center" vertical="center" shrinkToFit="1"/>
      <protection hidden="1"/>
    </xf>
    <xf numFmtId="0" fontId="27" fillId="24" borderId="10" xfId="0" applyFont="1" applyFill="1" applyBorder="1" applyAlignment="1">
      <alignment vertical="center" wrapText="1"/>
    </xf>
    <xf numFmtId="0" fontId="27" fillId="24" borderId="10" xfId="0" applyFont="1" applyFill="1" applyBorder="1" applyAlignment="1">
      <alignment horizontal="left" vertical="center" wrapText="1"/>
    </xf>
    <xf numFmtId="0" fontId="29" fillId="24" borderId="10" xfId="0" applyFont="1" applyFill="1" applyBorder="1" applyAlignment="1">
      <alignment horizontal="center" vertical="center"/>
    </xf>
    <xf numFmtId="0" fontId="27" fillId="24" borderId="10" xfId="0" applyFont="1" applyFill="1" applyBorder="1" applyAlignment="1">
      <alignment vertical="center" wrapText="1"/>
    </xf>
    <xf numFmtId="0" fontId="29" fillId="24" borderId="10" xfId="0" applyFont="1" applyFill="1" applyBorder="1" applyAlignment="1">
      <alignment horizontal="center" vertical="center"/>
    </xf>
    <xf numFmtId="0" fontId="29" fillId="24" borderId="10" xfId="0" applyFont="1" applyFill="1" applyBorder="1" applyAlignment="1">
      <alignment horizontal="left" vertical="center" wrapText="1"/>
    </xf>
    <xf numFmtId="0" fontId="29" fillId="24" borderId="10" xfId="0" applyFont="1" applyFill="1" applyBorder="1" applyAlignment="1">
      <alignment horizontal="left" vertical="center" wrapText="1"/>
    </xf>
    <xf numFmtId="0" fontId="27" fillId="24" borderId="10" xfId="0" applyFont="1" applyFill="1" applyBorder="1" applyAlignment="1">
      <alignment vertical="center" wrapText="1"/>
    </xf>
    <xf numFmtId="0" fontId="25" fillId="24" borderId="10" xfId="0" applyFont="1" applyFill="1" applyBorder="1" applyAlignment="1">
      <alignment vertical="center" wrapText="1"/>
    </xf>
    <xf numFmtId="0" fontId="33" fillId="24" borderId="10" xfId="0" applyFont="1" applyFill="1" applyBorder="1" applyAlignment="1">
      <alignment vertical="center" wrapText="1"/>
    </xf>
    <xf numFmtId="0" fontId="29" fillId="24" borderId="10" xfId="0" applyFont="1" applyFill="1" applyBorder="1" applyAlignment="1" quotePrefix="1">
      <alignment horizontal="center" vertical="center"/>
    </xf>
    <xf numFmtId="0" fontId="25" fillId="24" borderId="10" xfId="0" applyFont="1" applyFill="1" applyBorder="1" applyAlignment="1">
      <alignment vertical="center" wrapText="1"/>
    </xf>
    <xf numFmtId="0" fontId="0" fillId="24" borderId="0" xfId="0" applyFont="1" applyFill="1" applyAlignment="1">
      <alignment horizontal="center" vertical="center"/>
    </xf>
    <xf numFmtId="0" fontId="0" fillId="24" borderId="0" xfId="0" applyFont="1" applyFill="1" applyAlignment="1">
      <alignment horizontal="left" vertical="center" wrapText="1"/>
    </xf>
    <xf numFmtId="0" fontId="0" fillId="24" borderId="0" xfId="0" applyFont="1" applyFill="1" applyAlignment="1">
      <alignment vertical="center"/>
    </xf>
    <xf numFmtId="177" fontId="0" fillId="24" borderId="0" xfId="0" applyNumberFormat="1" applyFont="1" applyFill="1" applyAlignment="1">
      <alignment vertical="center" shrinkToFit="1"/>
    </xf>
    <xf numFmtId="0" fontId="0" fillId="24" borderId="0" xfId="0" applyFont="1" applyFill="1" applyAlignment="1">
      <alignment vertical="center" shrinkToFit="1"/>
    </xf>
    <xf numFmtId="177" fontId="1" fillId="0" borderId="10" xfId="0" applyNumberFormat="1" applyFont="1" applyBorder="1" applyAlignment="1">
      <alignment horizontal="center" vertical="center" shrinkToFit="1"/>
    </xf>
    <xf numFmtId="177" fontId="26" fillId="0" borderId="10" xfId="0" applyNumberFormat="1" applyFont="1" applyBorder="1" applyAlignment="1">
      <alignment horizontal="center" vertical="center" shrinkToFit="1"/>
    </xf>
    <xf numFmtId="177" fontId="26" fillId="0" borderId="10" xfId="0" applyNumberFormat="1" applyFont="1" applyBorder="1" applyAlignment="1" applyProtection="1">
      <alignment horizontal="center" vertical="center" shrinkToFit="1"/>
      <protection hidden="1"/>
    </xf>
    <xf numFmtId="177" fontId="26" fillId="0" borderId="10" xfId="0" applyNumberFormat="1" applyFont="1" applyFill="1" applyBorder="1" applyAlignment="1">
      <alignment horizontal="center" vertical="center" shrinkToFit="1"/>
    </xf>
    <xf numFmtId="177" fontId="26" fillId="0" borderId="12" xfId="0" applyNumberFormat="1" applyFont="1" applyFill="1" applyBorder="1" applyAlignment="1">
      <alignment horizontal="center" vertical="center" shrinkToFit="1"/>
    </xf>
    <xf numFmtId="177" fontId="27" fillId="0" borderId="10" xfId="0" applyNumberFormat="1" applyFont="1" applyFill="1" applyBorder="1" applyAlignment="1">
      <alignment horizontal="center" vertical="center" shrinkToFit="1"/>
    </xf>
    <xf numFmtId="0" fontId="2" fillId="0" borderId="0" xfId="0" applyFont="1" applyAlignment="1">
      <alignment horizontal="center" vertical="center"/>
    </xf>
    <xf numFmtId="0" fontId="1" fillId="0" borderId="0" xfId="0" applyFont="1" applyBorder="1" applyAlignment="1">
      <alignment horizontal="left"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3" fillId="0" borderId="10" xfId="0" applyFont="1" applyFill="1" applyBorder="1" applyAlignment="1">
      <alignment horizontal="right" vertical="center"/>
    </xf>
    <xf numFmtId="0" fontId="3" fillId="0" borderId="10" xfId="0" applyFont="1" applyFill="1" applyBorder="1" applyAlignment="1">
      <alignment horizontal="right" vertical="center"/>
    </xf>
    <xf numFmtId="177" fontId="31" fillId="0" borderId="10" xfId="0" applyNumberFormat="1" applyFont="1" applyFill="1" applyBorder="1" applyAlignment="1" applyProtection="1">
      <alignment horizontal="center" vertical="center"/>
      <protection hidden="1"/>
    </xf>
    <xf numFmtId="0" fontId="1" fillId="0" borderId="11" xfId="0" applyFont="1" applyBorder="1" applyAlignment="1">
      <alignment horizontal="right" vertical="center"/>
    </xf>
    <xf numFmtId="0" fontId="1" fillId="24" borderId="0" xfId="0" applyFont="1" applyFill="1" applyBorder="1" applyAlignment="1">
      <alignment horizontal="left" vertical="center"/>
    </xf>
    <xf numFmtId="0" fontId="28" fillId="24" borderId="10" xfId="0" applyFont="1" applyFill="1" applyBorder="1" applyAlignment="1">
      <alignment horizontal="center" vertical="center"/>
    </xf>
    <xf numFmtId="0" fontId="28" fillId="24" borderId="10" xfId="0" applyFont="1" applyFill="1" applyBorder="1" applyAlignment="1">
      <alignment horizontal="center" vertical="center"/>
    </xf>
    <xf numFmtId="0" fontId="1" fillId="24" borderId="0" xfId="0" applyFont="1" applyFill="1" applyBorder="1" applyAlignment="1" applyProtection="1">
      <alignment horizontal="left" vertical="center" shrinkToFit="1"/>
      <protection hidden="1"/>
    </xf>
    <xf numFmtId="0" fontId="4" fillId="24" borderId="0" xfId="0" applyFont="1" applyFill="1" applyAlignment="1">
      <alignment horizontal="center" vertical="center"/>
    </xf>
    <xf numFmtId="0" fontId="29" fillId="24" borderId="10" xfId="0" applyFont="1" applyFill="1" applyBorder="1" applyAlignment="1">
      <alignment horizontal="right" vertical="center"/>
    </xf>
    <xf numFmtId="0" fontId="29" fillId="24" borderId="10" xfId="0" applyFont="1" applyFill="1" applyBorder="1" applyAlignment="1">
      <alignment horizontal="right" vertical="center"/>
    </xf>
    <xf numFmtId="177" fontId="30" fillId="24" borderId="10" xfId="0" applyNumberFormat="1" applyFont="1" applyFill="1" applyBorder="1" applyAlignment="1" applyProtection="1">
      <alignment horizontal="center" vertical="center" shrinkToFit="1"/>
      <protection hidden="1"/>
    </xf>
    <xf numFmtId="0" fontId="1" fillId="24" borderId="15" xfId="0" applyFont="1" applyFill="1" applyBorder="1" applyAlignment="1">
      <alignment horizontal="left" vertical="center" wrapText="1"/>
    </xf>
    <xf numFmtId="0" fontId="1" fillId="24" borderId="0" xfId="0" applyFont="1" applyFill="1" applyBorder="1" applyAlignment="1">
      <alignment horizontal="left" vertical="center" wrapText="1"/>
    </xf>
    <xf numFmtId="0" fontId="29" fillId="24" borderId="10" xfId="0" applyFont="1" applyFill="1" applyBorder="1" applyAlignment="1">
      <alignment horizontal="right" vertical="center"/>
    </xf>
    <xf numFmtId="0" fontId="1" fillId="0" borderId="11" xfId="0" applyFont="1" applyBorder="1" applyAlignment="1">
      <alignment horizontal="left" vertical="center" shrinkToFit="1"/>
    </xf>
    <xf numFmtId="0" fontId="26" fillId="0" borderId="13"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0" xfId="0" applyFont="1" applyFill="1" applyBorder="1" applyAlignment="1">
      <alignment horizontal="center" vertical="center"/>
    </xf>
    <xf numFmtId="0" fontId="26" fillId="0" borderId="10" xfId="0" applyFont="1" applyFill="1" applyBorder="1" applyAlignment="1">
      <alignment horizontal="center" vertical="center"/>
    </xf>
    <xf numFmtId="0" fontId="2" fillId="0" borderId="0" xfId="0" applyFont="1" applyFill="1" applyAlignment="1">
      <alignment horizontal="center" vertical="center"/>
    </xf>
    <xf numFmtId="0" fontId="26" fillId="0" borderId="10"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3" xfId="0" applyFont="1" applyFill="1" applyBorder="1" applyAlignment="1">
      <alignment horizontal="center" vertical="center" wrapText="1"/>
    </xf>
    <xf numFmtId="0" fontId="26" fillId="0" borderId="12"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28"/>
  <sheetViews>
    <sheetView tabSelected="1" zoomScalePageLayoutView="0" workbookViewId="0" topLeftCell="A1">
      <selection activeCell="H5" sqref="H5"/>
    </sheetView>
  </sheetViews>
  <sheetFormatPr defaultColWidth="9.00390625" defaultRowHeight="14.25"/>
  <cols>
    <col min="1" max="1" width="9.125" style="5" customWidth="1"/>
    <col min="2" max="2" width="27.625" style="5" customWidth="1"/>
    <col min="3" max="3" width="8.625" style="5" customWidth="1"/>
    <col min="4" max="6" width="11.625" style="5" customWidth="1"/>
    <col min="7" max="7" width="10.50390625" style="5" bestFit="1" customWidth="1"/>
    <col min="8" max="16384" width="9.00390625" style="5" customWidth="1"/>
  </cols>
  <sheetData>
    <row r="1" spans="1:6" ht="34.5" customHeight="1">
      <c r="A1" s="73" t="s">
        <v>0</v>
      </c>
      <c r="B1" s="73"/>
      <c r="C1" s="73"/>
      <c r="D1" s="73"/>
      <c r="E1" s="73"/>
      <c r="F1" s="73"/>
    </row>
    <row r="2" spans="1:6" s="20" customFormat="1" ht="34.5" customHeight="1">
      <c r="A2" s="20" t="s">
        <v>1</v>
      </c>
      <c r="B2" s="74" t="s">
        <v>20</v>
      </c>
      <c r="C2" s="74"/>
      <c r="D2" s="74"/>
      <c r="E2" s="81" t="s">
        <v>2</v>
      </c>
      <c r="F2" s="81"/>
    </row>
    <row r="3" spans="1:6" ht="34.5" customHeight="1">
      <c r="A3" s="75" t="s">
        <v>294</v>
      </c>
      <c r="B3" s="76"/>
      <c r="C3" s="76"/>
      <c r="D3" s="76"/>
      <c r="E3" s="76"/>
      <c r="F3" s="77"/>
    </row>
    <row r="4" spans="1:6" ht="34.5" customHeight="1">
      <c r="A4" s="9" t="s">
        <v>3</v>
      </c>
      <c r="B4" s="9" t="s">
        <v>4</v>
      </c>
      <c r="C4" s="9" t="s">
        <v>5</v>
      </c>
      <c r="D4" s="9" t="s">
        <v>6</v>
      </c>
      <c r="E4" s="9" t="s">
        <v>7</v>
      </c>
      <c r="F4" s="9" t="s">
        <v>8</v>
      </c>
    </row>
    <row r="5" spans="1:6" s="1" customFormat="1" ht="34.5" customHeight="1">
      <c r="A5" s="4">
        <v>105</v>
      </c>
      <c r="B5" s="10" t="s">
        <v>26</v>
      </c>
      <c r="C5" s="4" t="s">
        <v>27</v>
      </c>
      <c r="D5" s="4">
        <v>1</v>
      </c>
      <c r="E5" s="67"/>
      <c r="F5" s="11">
        <f>ROUND(D5*E5,0)</f>
        <v>0</v>
      </c>
    </row>
    <row r="6" spans="1:6" s="1" customFormat="1" ht="34.5" customHeight="1">
      <c r="A6" s="4">
        <v>107</v>
      </c>
      <c r="B6" s="10" t="s">
        <v>28</v>
      </c>
      <c r="C6" s="4" t="s">
        <v>27</v>
      </c>
      <c r="D6" s="4">
        <v>1</v>
      </c>
      <c r="E6" s="67"/>
      <c r="F6" s="11">
        <f aca="true" t="shared" si="0" ref="F6:F27">ROUND(D6*E6,0)</f>
        <v>0</v>
      </c>
    </row>
    <row r="7" spans="1:6" s="1" customFormat="1" ht="34.5" customHeight="1">
      <c r="A7" s="4">
        <v>108</v>
      </c>
      <c r="B7" s="10" t="s">
        <v>29</v>
      </c>
      <c r="C7" s="4" t="s">
        <v>27</v>
      </c>
      <c r="D7" s="4">
        <v>1</v>
      </c>
      <c r="E7" s="67"/>
      <c r="F7" s="11">
        <f t="shared" si="0"/>
        <v>0</v>
      </c>
    </row>
    <row r="8" spans="1:6" s="1" customFormat="1" ht="34.5" customHeight="1">
      <c r="A8" s="4">
        <v>109</v>
      </c>
      <c r="B8" s="10" t="s">
        <v>30</v>
      </c>
      <c r="C8" s="4" t="s">
        <v>27</v>
      </c>
      <c r="D8" s="4">
        <v>1</v>
      </c>
      <c r="E8" s="67"/>
      <c r="F8" s="11">
        <f t="shared" si="0"/>
        <v>0</v>
      </c>
    </row>
    <row r="9" spans="1:6" s="1" customFormat="1" ht="34.5" customHeight="1">
      <c r="A9" s="4">
        <v>110</v>
      </c>
      <c r="B9" s="10" t="s">
        <v>31</v>
      </c>
      <c r="C9" s="4" t="s">
        <v>27</v>
      </c>
      <c r="D9" s="4">
        <v>1</v>
      </c>
      <c r="E9" s="67"/>
      <c r="F9" s="11">
        <f t="shared" si="0"/>
        <v>0</v>
      </c>
    </row>
    <row r="10" spans="1:6" s="1" customFormat="1" ht="34.5" customHeight="1">
      <c r="A10" s="4">
        <v>111</v>
      </c>
      <c r="B10" s="10" t="s">
        <v>32</v>
      </c>
      <c r="C10" s="4" t="s">
        <v>27</v>
      </c>
      <c r="D10" s="4">
        <v>1</v>
      </c>
      <c r="E10" s="67"/>
      <c r="F10" s="11">
        <f t="shared" si="0"/>
        <v>0</v>
      </c>
    </row>
    <row r="11" spans="1:6" s="1" customFormat="1" ht="34.5" customHeight="1">
      <c r="A11" s="4">
        <v>112</v>
      </c>
      <c r="B11" s="10" t="s">
        <v>37</v>
      </c>
      <c r="C11" s="4" t="s">
        <v>27</v>
      </c>
      <c r="D11" s="4">
        <v>1</v>
      </c>
      <c r="E11" s="67"/>
      <c r="F11" s="11">
        <f t="shared" si="0"/>
        <v>0</v>
      </c>
    </row>
    <row r="12" spans="1:6" s="1" customFormat="1" ht="34.5" customHeight="1">
      <c r="A12" s="4">
        <v>113</v>
      </c>
      <c r="B12" s="10" t="s">
        <v>33</v>
      </c>
      <c r="C12" s="4"/>
      <c r="D12" s="4"/>
      <c r="E12" s="67"/>
      <c r="F12" s="11"/>
    </row>
    <row r="13" spans="1:6" s="1" customFormat="1" ht="34.5" customHeight="1">
      <c r="A13" s="4">
        <v>-1</v>
      </c>
      <c r="B13" s="10" t="s">
        <v>34</v>
      </c>
      <c r="C13" s="4" t="s">
        <v>27</v>
      </c>
      <c r="D13" s="4">
        <v>1</v>
      </c>
      <c r="E13" s="67"/>
      <c r="F13" s="11">
        <f t="shared" si="0"/>
        <v>0</v>
      </c>
    </row>
    <row r="14" spans="1:6" s="1" customFormat="1" ht="34.5" customHeight="1">
      <c r="A14" s="4">
        <v>-2</v>
      </c>
      <c r="B14" s="10" t="s">
        <v>10</v>
      </c>
      <c r="C14" s="4" t="s">
        <v>27</v>
      </c>
      <c r="D14" s="4">
        <v>1</v>
      </c>
      <c r="E14" s="67"/>
      <c r="F14" s="11">
        <f t="shared" si="0"/>
        <v>0</v>
      </c>
    </row>
    <row r="15" spans="1:6" s="1" customFormat="1" ht="34.5" customHeight="1">
      <c r="A15" s="4">
        <v>-3</v>
      </c>
      <c r="B15" s="10" t="s">
        <v>35</v>
      </c>
      <c r="C15" s="4" t="s">
        <v>27</v>
      </c>
      <c r="D15" s="4">
        <v>1</v>
      </c>
      <c r="E15" s="67"/>
      <c r="F15" s="11">
        <f t="shared" si="0"/>
        <v>0</v>
      </c>
    </row>
    <row r="16" spans="1:6" s="1" customFormat="1" ht="34.5" customHeight="1">
      <c r="A16" s="4">
        <v>115</v>
      </c>
      <c r="B16" s="10" t="s">
        <v>36</v>
      </c>
      <c r="C16" s="4" t="s">
        <v>27</v>
      </c>
      <c r="D16" s="4">
        <v>1</v>
      </c>
      <c r="E16" s="67"/>
      <c r="F16" s="11">
        <f t="shared" si="0"/>
        <v>0</v>
      </c>
    </row>
    <row r="17" spans="1:6" s="1" customFormat="1" ht="34.5" customHeight="1">
      <c r="A17" s="4">
        <v>116</v>
      </c>
      <c r="B17" s="10" t="s">
        <v>38</v>
      </c>
      <c r="C17" s="4" t="s">
        <v>27</v>
      </c>
      <c r="D17" s="4">
        <v>1</v>
      </c>
      <c r="E17" s="67"/>
      <c r="F17" s="11">
        <f t="shared" si="0"/>
        <v>0</v>
      </c>
    </row>
    <row r="18" spans="1:6" s="1" customFormat="1" ht="34.5" customHeight="1">
      <c r="A18" s="4">
        <v>120</v>
      </c>
      <c r="B18" s="10" t="s">
        <v>39</v>
      </c>
      <c r="C18" s="4"/>
      <c r="D18" s="4"/>
      <c r="E18" s="67"/>
      <c r="F18" s="11"/>
    </row>
    <row r="19" spans="1:6" s="1" customFormat="1" ht="34.5" customHeight="1">
      <c r="A19" s="4">
        <v>-1</v>
      </c>
      <c r="B19" s="10" t="s">
        <v>40</v>
      </c>
      <c r="C19" s="4" t="s">
        <v>27</v>
      </c>
      <c r="D19" s="4">
        <v>1</v>
      </c>
      <c r="E19" s="67"/>
      <c r="F19" s="11">
        <f t="shared" si="0"/>
        <v>0</v>
      </c>
    </row>
    <row r="20" spans="1:6" s="1" customFormat="1" ht="34.5" customHeight="1">
      <c r="A20" s="4">
        <v>-2</v>
      </c>
      <c r="B20" s="10" t="s">
        <v>41</v>
      </c>
      <c r="C20" s="4" t="s">
        <v>27</v>
      </c>
      <c r="D20" s="4">
        <v>1</v>
      </c>
      <c r="E20" s="67"/>
      <c r="F20" s="11">
        <f t="shared" si="0"/>
        <v>0</v>
      </c>
    </row>
    <row r="21" spans="1:6" s="1" customFormat="1" ht="34.5" customHeight="1">
      <c r="A21" s="4">
        <v>-3</v>
      </c>
      <c r="B21" s="10" t="s">
        <v>42</v>
      </c>
      <c r="C21" s="4" t="s">
        <v>27</v>
      </c>
      <c r="D21" s="4">
        <v>1</v>
      </c>
      <c r="E21" s="67"/>
      <c r="F21" s="11">
        <f t="shared" si="0"/>
        <v>0</v>
      </c>
    </row>
    <row r="22" spans="1:6" s="1" customFormat="1" ht="34.5" customHeight="1">
      <c r="A22" s="4">
        <v>121</v>
      </c>
      <c r="B22" s="10" t="s">
        <v>43</v>
      </c>
      <c r="C22" s="4" t="s">
        <v>27</v>
      </c>
      <c r="D22" s="4">
        <v>1</v>
      </c>
      <c r="E22" s="67"/>
      <c r="F22" s="11">
        <f t="shared" si="0"/>
        <v>0</v>
      </c>
    </row>
    <row r="23" spans="1:6" s="1" customFormat="1" ht="34.5" customHeight="1">
      <c r="A23" s="4">
        <v>123</v>
      </c>
      <c r="B23" s="10" t="s">
        <v>44</v>
      </c>
      <c r="C23" s="4" t="s">
        <v>27</v>
      </c>
      <c r="D23" s="4">
        <v>1</v>
      </c>
      <c r="E23" s="67"/>
      <c r="F23" s="11">
        <f t="shared" si="0"/>
        <v>0</v>
      </c>
    </row>
    <row r="24" spans="1:6" s="1" customFormat="1" ht="34.5" customHeight="1">
      <c r="A24" s="4">
        <v>124</v>
      </c>
      <c r="B24" s="10" t="s">
        <v>45</v>
      </c>
      <c r="C24" s="4" t="s">
        <v>27</v>
      </c>
      <c r="D24" s="4">
        <v>1</v>
      </c>
      <c r="E24" s="67"/>
      <c r="F24" s="11">
        <f t="shared" si="0"/>
        <v>0</v>
      </c>
    </row>
    <row r="25" spans="1:6" s="1" customFormat="1" ht="34.5" customHeight="1">
      <c r="A25" s="4">
        <v>125</v>
      </c>
      <c r="B25" s="10" t="s">
        <v>46</v>
      </c>
      <c r="C25" s="4" t="s">
        <v>27</v>
      </c>
      <c r="D25" s="4">
        <v>1</v>
      </c>
      <c r="E25" s="67"/>
      <c r="F25" s="11">
        <f t="shared" si="0"/>
        <v>0</v>
      </c>
    </row>
    <row r="26" spans="1:6" s="1" customFormat="1" ht="34.5" customHeight="1">
      <c r="A26" s="4">
        <v>127</v>
      </c>
      <c r="B26" s="10" t="s">
        <v>47</v>
      </c>
      <c r="C26" s="4" t="s">
        <v>27</v>
      </c>
      <c r="D26" s="4">
        <v>1</v>
      </c>
      <c r="E26" s="67"/>
      <c r="F26" s="11">
        <f t="shared" si="0"/>
        <v>0</v>
      </c>
    </row>
    <row r="27" spans="1:6" s="1" customFormat="1" ht="34.5" customHeight="1">
      <c r="A27" s="4">
        <v>130</v>
      </c>
      <c r="B27" s="10" t="s">
        <v>9</v>
      </c>
      <c r="C27" s="4" t="s">
        <v>27</v>
      </c>
      <c r="D27" s="4">
        <v>1</v>
      </c>
      <c r="E27" s="67"/>
      <c r="F27" s="11">
        <f t="shared" si="0"/>
        <v>0</v>
      </c>
    </row>
    <row r="28" spans="1:14" s="16" customFormat="1" ht="34.5" customHeight="1">
      <c r="A28" s="78" t="s">
        <v>293</v>
      </c>
      <c r="B28" s="79"/>
      <c r="C28" s="79"/>
      <c r="D28" s="80">
        <f>ROUND(SUM(F5:F27),0)</f>
        <v>0</v>
      </c>
      <c r="E28" s="80"/>
      <c r="F28" s="22" t="s">
        <v>11</v>
      </c>
      <c r="G28" s="15"/>
      <c r="H28" s="15"/>
      <c r="I28" s="15"/>
      <c r="J28" s="15"/>
      <c r="K28" s="15"/>
      <c r="L28" s="15"/>
      <c r="M28" s="15"/>
      <c r="N28" s="15"/>
    </row>
  </sheetData>
  <sheetProtection password="E416" sheet="1"/>
  <protectedRanges>
    <protectedRange sqref="E5:E11 E13:E17 E19:E27" name="区域1"/>
  </protectedRanges>
  <mergeCells count="6">
    <mergeCell ref="A1:F1"/>
    <mergeCell ref="B2:D2"/>
    <mergeCell ref="A3:F3"/>
    <mergeCell ref="A28:C28"/>
    <mergeCell ref="D28:E28"/>
    <mergeCell ref="E2:F2"/>
  </mergeCells>
  <printOptions horizontalCentered="1"/>
  <pageMargins left="0.7480314960629921" right="0.7480314960629921" top="0.5905511811023623" bottom="0.7874015748031497" header="0.4330708661417323" footer="0.6692913385826772"/>
  <pageSetup horizontalDpi="600" verticalDpi="600" orientation="portrait" paperSize="9" r:id="rId1"/>
  <headerFooter alignWithMargins="0">
    <oddFooter>&amp;L&amp;"宋体,加粗"投标书签署人签字：</oddFooter>
  </headerFooter>
</worksheet>
</file>

<file path=xl/worksheets/sheet2.xml><?xml version="1.0" encoding="utf-8"?>
<worksheet xmlns="http://schemas.openxmlformats.org/spreadsheetml/2006/main" xmlns:r="http://schemas.openxmlformats.org/officeDocument/2006/relationships">
  <dimension ref="A1:I67"/>
  <sheetViews>
    <sheetView zoomScalePageLayoutView="0" workbookViewId="0" topLeftCell="A45">
      <selection activeCell="L64" sqref="L64"/>
    </sheetView>
  </sheetViews>
  <sheetFormatPr defaultColWidth="9.00390625" defaultRowHeight="14.25"/>
  <cols>
    <col min="1" max="1" width="10.50390625" style="6" customWidth="1"/>
    <col min="2" max="2" width="15.625" style="7" customWidth="1"/>
    <col min="3" max="3" width="5.125" style="5" customWidth="1"/>
    <col min="4" max="4" width="9.625" style="21" customWidth="1"/>
    <col min="5" max="6" width="9.625" style="8" customWidth="1"/>
    <col min="7" max="7" width="20.625" style="5" customWidth="1"/>
    <col min="8" max="16384" width="9.00390625" style="5" customWidth="1"/>
  </cols>
  <sheetData>
    <row r="1" spans="1:7" ht="30" customHeight="1">
      <c r="A1" s="86" t="s">
        <v>0</v>
      </c>
      <c r="B1" s="86"/>
      <c r="C1" s="86"/>
      <c r="D1" s="86"/>
      <c r="E1" s="86"/>
      <c r="F1" s="86"/>
      <c r="G1" s="86"/>
    </row>
    <row r="2" spans="1:7" s="20" customFormat="1" ht="30" customHeight="1">
      <c r="A2" s="25" t="s">
        <v>1</v>
      </c>
      <c r="B2" s="85" t="str">
        <f>'第100章（路径识别）'!B2</f>
        <v>京平高速精确路径识别系统工程</v>
      </c>
      <c r="C2" s="85"/>
      <c r="D2" s="85"/>
      <c r="E2" s="85"/>
      <c r="F2" s="85"/>
      <c r="G2" s="26" t="s">
        <v>50</v>
      </c>
    </row>
    <row r="3" spans="1:7" ht="30" customHeight="1">
      <c r="A3" s="83" t="s">
        <v>300</v>
      </c>
      <c r="B3" s="84"/>
      <c r="C3" s="84"/>
      <c r="D3" s="84"/>
      <c r="E3" s="84"/>
      <c r="F3" s="84"/>
      <c r="G3" s="84"/>
    </row>
    <row r="4" spans="1:7" ht="30" customHeight="1">
      <c r="A4" s="27" t="s">
        <v>48</v>
      </c>
      <c r="B4" s="28" t="s">
        <v>49</v>
      </c>
      <c r="C4" s="27" t="s">
        <v>5</v>
      </c>
      <c r="D4" s="29" t="s">
        <v>6</v>
      </c>
      <c r="E4" s="30" t="s">
        <v>7</v>
      </c>
      <c r="F4" s="30" t="s">
        <v>8</v>
      </c>
      <c r="G4" s="31" t="s">
        <v>312</v>
      </c>
    </row>
    <row r="5" spans="1:7" s="1" customFormat="1" ht="30" customHeight="1">
      <c r="A5" s="32" t="s">
        <v>52</v>
      </c>
      <c r="B5" s="33" t="s">
        <v>53</v>
      </c>
      <c r="C5" s="34"/>
      <c r="D5" s="35"/>
      <c r="E5" s="36"/>
      <c r="F5" s="37"/>
      <c r="G5" s="38"/>
    </row>
    <row r="6" spans="1:7" s="1" customFormat="1" ht="30" customHeight="1">
      <c r="A6" s="32" t="s">
        <v>54</v>
      </c>
      <c r="B6" s="33" t="s">
        <v>55</v>
      </c>
      <c r="C6" s="34"/>
      <c r="D6" s="35"/>
      <c r="E6" s="36"/>
      <c r="F6" s="37"/>
      <c r="G6" s="38"/>
    </row>
    <row r="7" spans="1:7" s="1" customFormat="1" ht="252">
      <c r="A7" s="34" t="s">
        <v>56</v>
      </c>
      <c r="B7" s="39" t="s">
        <v>57</v>
      </c>
      <c r="C7" s="34" t="s">
        <v>58</v>
      </c>
      <c r="D7" s="35">
        <v>12</v>
      </c>
      <c r="E7" s="36"/>
      <c r="F7" s="37">
        <f aca="true" t="shared" si="0" ref="F7:F63">ROUND(D7*E7,0)</f>
        <v>0</v>
      </c>
      <c r="G7" s="38" t="s">
        <v>178</v>
      </c>
    </row>
    <row r="8" spans="1:7" s="1" customFormat="1" ht="48">
      <c r="A8" s="34" t="s">
        <v>59</v>
      </c>
      <c r="B8" s="39" t="s">
        <v>60</v>
      </c>
      <c r="C8" s="34" t="s">
        <v>58</v>
      </c>
      <c r="D8" s="35">
        <v>4</v>
      </c>
      <c r="E8" s="36"/>
      <c r="F8" s="37">
        <f t="shared" si="0"/>
        <v>0</v>
      </c>
      <c r="G8" s="38" t="s">
        <v>62</v>
      </c>
    </row>
    <row r="9" spans="1:7" s="14" customFormat="1" ht="96">
      <c r="A9" s="34">
        <v>3</v>
      </c>
      <c r="B9" s="39" t="s">
        <v>61</v>
      </c>
      <c r="C9" s="34" t="s">
        <v>58</v>
      </c>
      <c r="D9" s="35">
        <v>12</v>
      </c>
      <c r="E9" s="36"/>
      <c r="F9" s="37">
        <f t="shared" si="0"/>
        <v>0</v>
      </c>
      <c r="G9" s="38" t="s">
        <v>63</v>
      </c>
    </row>
    <row r="10" spans="1:9" s="14" customFormat="1" ht="180">
      <c r="A10" s="34">
        <v>4</v>
      </c>
      <c r="B10" s="39" t="s">
        <v>64</v>
      </c>
      <c r="C10" s="34" t="s">
        <v>65</v>
      </c>
      <c r="D10" s="35">
        <v>4</v>
      </c>
      <c r="E10" s="36"/>
      <c r="F10" s="37">
        <f t="shared" si="0"/>
        <v>0</v>
      </c>
      <c r="G10" s="38" t="s">
        <v>66</v>
      </c>
      <c r="I10" s="17"/>
    </row>
    <row r="11" spans="1:9" s="14" customFormat="1" ht="324">
      <c r="A11" s="34">
        <v>5</v>
      </c>
      <c r="B11" s="39" t="s">
        <v>67</v>
      </c>
      <c r="C11" s="34" t="s">
        <v>65</v>
      </c>
      <c r="D11" s="35">
        <v>4</v>
      </c>
      <c r="E11" s="36"/>
      <c r="F11" s="37">
        <f t="shared" si="0"/>
        <v>0</v>
      </c>
      <c r="G11" s="38" t="s">
        <v>73</v>
      </c>
      <c r="I11" s="17"/>
    </row>
    <row r="12" spans="1:7" s="14" customFormat="1" ht="30" customHeight="1">
      <c r="A12" s="34">
        <v>6</v>
      </c>
      <c r="B12" s="39" t="s">
        <v>68</v>
      </c>
      <c r="C12" s="34" t="s">
        <v>65</v>
      </c>
      <c r="D12" s="35">
        <v>4</v>
      </c>
      <c r="E12" s="36"/>
      <c r="F12" s="37">
        <f t="shared" si="0"/>
        <v>0</v>
      </c>
      <c r="G12" s="38" t="s">
        <v>69</v>
      </c>
    </row>
    <row r="13" spans="1:7" s="14" customFormat="1" ht="60">
      <c r="A13" s="34">
        <v>7</v>
      </c>
      <c r="B13" s="39" t="s">
        <v>70</v>
      </c>
      <c r="C13" s="34" t="s">
        <v>71</v>
      </c>
      <c r="D13" s="35">
        <v>4</v>
      </c>
      <c r="E13" s="36"/>
      <c r="F13" s="37">
        <f t="shared" si="0"/>
        <v>0</v>
      </c>
      <c r="G13" s="38" t="s">
        <v>74</v>
      </c>
    </row>
    <row r="14" spans="1:7" s="14" customFormat="1" ht="60">
      <c r="A14" s="34">
        <v>8</v>
      </c>
      <c r="B14" s="39" t="s">
        <v>72</v>
      </c>
      <c r="C14" s="34" t="s">
        <v>58</v>
      </c>
      <c r="D14" s="35">
        <v>4</v>
      </c>
      <c r="E14" s="36"/>
      <c r="F14" s="37">
        <f t="shared" si="0"/>
        <v>0</v>
      </c>
      <c r="G14" s="38" t="s">
        <v>75</v>
      </c>
    </row>
    <row r="15" spans="1:7" s="14" customFormat="1" ht="30" customHeight="1">
      <c r="A15" s="40" t="s">
        <v>100</v>
      </c>
      <c r="B15" s="39" t="s">
        <v>76</v>
      </c>
      <c r="C15" s="34"/>
      <c r="D15" s="35"/>
      <c r="E15" s="36"/>
      <c r="F15" s="37"/>
      <c r="G15" s="38"/>
    </row>
    <row r="16" spans="1:7" s="14" customFormat="1" ht="30" customHeight="1">
      <c r="A16" s="40" t="s">
        <v>77</v>
      </c>
      <c r="B16" s="39" t="s">
        <v>78</v>
      </c>
      <c r="C16" s="34" t="s">
        <v>58</v>
      </c>
      <c r="D16" s="35">
        <v>4</v>
      </c>
      <c r="E16" s="36"/>
      <c r="F16" s="37">
        <f t="shared" si="0"/>
        <v>0</v>
      </c>
      <c r="G16" s="38" t="s">
        <v>102</v>
      </c>
    </row>
    <row r="17" spans="1:7" s="14" customFormat="1" ht="48">
      <c r="A17" s="40" t="s">
        <v>79</v>
      </c>
      <c r="B17" s="39" t="s">
        <v>80</v>
      </c>
      <c r="C17" s="34" t="s">
        <v>58</v>
      </c>
      <c r="D17" s="35">
        <v>12</v>
      </c>
      <c r="E17" s="36"/>
      <c r="F17" s="37">
        <f t="shared" si="0"/>
        <v>0</v>
      </c>
      <c r="G17" s="38" t="s">
        <v>103</v>
      </c>
    </row>
    <row r="18" spans="1:7" s="14" customFormat="1" ht="48">
      <c r="A18" s="40" t="s">
        <v>81</v>
      </c>
      <c r="B18" s="39" t="s">
        <v>80</v>
      </c>
      <c r="C18" s="34" t="s">
        <v>58</v>
      </c>
      <c r="D18" s="35">
        <v>4</v>
      </c>
      <c r="E18" s="36"/>
      <c r="F18" s="37">
        <f t="shared" si="0"/>
        <v>0</v>
      </c>
      <c r="G18" s="38" t="s">
        <v>104</v>
      </c>
    </row>
    <row r="19" spans="1:7" s="1" customFormat="1" ht="30" customHeight="1">
      <c r="A19" s="34" t="s">
        <v>82</v>
      </c>
      <c r="B19" s="39" t="s">
        <v>83</v>
      </c>
      <c r="C19" s="34" t="s">
        <v>84</v>
      </c>
      <c r="D19" s="35">
        <v>16</v>
      </c>
      <c r="E19" s="36"/>
      <c r="F19" s="37">
        <f t="shared" si="0"/>
        <v>0</v>
      </c>
      <c r="G19" s="38" t="s">
        <v>105</v>
      </c>
    </row>
    <row r="20" spans="1:7" s="1" customFormat="1" ht="30" customHeight="1">
      <c r="A20" s="34" t="s">
        <v>85</v>
      </c>
      <c r="B20" s="39" t="s">
        <v>86</v>
      </c>
      <c r="C20" s="34" t="s">
        <v>65</v>
      </c>
      <c r="D20" s="35">
        <v>4</v>
      </c>
      <c r="E20" s="36"/>
      <c r="F20" s="37">
        <f t="shared" si="0"/>
        <v>0</v>
      </c>
      <c r="G20" s="38"/>
    </row>
    <row r="21" spans="1:7" s="1" customFormat="1" ht="120">
      <c r="A21" s="34" t="s">
        <v>87</v>
      </c>
      <c r="B21" s="39" t="s">
        <v>88</v>
      </c>
      <c r="C21" s="34" t="s">
        <v>65</v>
      </c>
      <c r="D21" s="35">
        <v>4</v>
      </c>
      <c r="E21" s="36"/>
      <c r="F21" s="37">
        <f t="shared" si="0"/>
        <v>0</v>
      </c>
      <c r="G21" s="38" t="s">
        <v>106</v>
      </c>
    </row>
    <row r="22" spans="1:7" s="1" customFormat="1" ht="30" customHeight="1">
      <c r="A22" s="34" t="s">
        <v>89</v>
      </c>
      <c r="B22" s="39" t="s">
        <v>90</v>
      </c>
      <c r="C22" s="34" t="s">
        <v>58</v>
      </c>
      <c r="D22" s="35">
        <v>4</v>
      </c>
      <c r="E22" s="36"/>
      <c r="F22" s="37">
        <f t="shared" si="0"/>
        <v>0</v>
      </c>
      <c r="G22" s="38" t="s">
        <v>107</v>
      </c>
    </row>
    <row r="23" spans="1:7" s="1" customFormat="1" ht="30" customHeight="1">
      <c r="A23" s="34" t="s">
        <v>91</v>
      </c>
      <c r="B23" s="39" t="s">
        <v>90</v>
      </c>
      <c r="C23" s="34" t="s">
        <v>58</v>
      </c>
      <c r="D23" s="35">
        <v>8</v>
      </c>
      <c r="E23" s="36"/>
      <c r="F23" s="37">
        <f t="shared" si="0"/>
        <v>0</v>
      </c>
      <c r="G23" s="38" t="s">
        <v>108</v>
      </c>
    </row>
    <row r="24" spans="1:7" s="1" customFormat="1" ht="30" customHeight="1">
      <c r="A24" s="34" t="s">
        <v>92</v>
      </c>
      <c r="B24" s="41" t="s">
        <v>301</v>
      </c>
      <c r="C24" s="42" t="s">
        <v>324</v>
      </c>
      <c r="D24" s="36">
        <v>4100</v>
      </c>
      <c r="E24" s="36"/>
      <c r="F24" s="37">
        <f t="shared" si="0"/>
        <v>0</v>
      </c>
      <c r="G24" s="38" t="s">
        <v>109</v>
      </c>
    </row>
    <row r="25" spans="1:7" s="1" customFormat="1" ht="30" customHeight="1">
      <c r="A25" s="34" t="s">
        <v>93</v>
      </c>
      <c r="B25" s="41" t="s">
        <v>302</v>
      </c>
      <c r="C25" s="42" t="s">
        <v>324</v>
      </c>
      <c r="D25" s="36">
        <v>520</v>
      </c>
      <c r="E25" s="36"/>
      <c r="F25" s="37">
        <f t="shared" si="0"/>
        <v>0</v>
      </c>
      <c r="G25" s="38" t="s">
        <v>109</v>
      </c>
    </row>
    <row r="26" spans="1:7" s="1" customFormat="1" ht="30" customHeight="1">
      <c r="A26" s="34" t="s">
        <v>94</v>
      </c>
      <c r="B26" s="41" t="s">
        <v>303</v>
      </c>
      <c r="C26" s="42" t="s">
        <v>324</v>
      </c>
      <c r="D26" s="36">
        <v>80</v>
      </c>
      <c r="E26" s="36"/>
      <c r="F26" s="37">
        <f t="shared" si="0"/>
        <v>0</v>
      </c>
      <c r="G26" s="38" t="s">
        <v>109</v>
      </c>
    </row>
    <row r="27" spans="1:7" s="1" customFormat="1" ht="30" customHeight="1">
      <c r="A27" s="34" t="s">
        <v>95</v>
      </c>
      <c r="B27" s="41" t="s">
        <v>304</v>
      </c>
      <c r="C27" s="42" t="s">
        <v>324</v>
      </c>
      <c r="D27" s="36">
        <v>80</v>
      </c>
      <c r="E27" s="36"/>
      <c r="F27" s="37">
        <f t="shared" si="0"/>
        <v>0</v>
      </c>
      <c r="G27" s="38" t="s">
        <v>109</v>
      </c>
    </row>
    <row r="28" spans="1:7" s="1" customFormat="1" ht="30" customHeight="1">
      <c r="A28" s="34" t="s">
        <v>96</v>
      </c>
      <c r="B28" s="41" t="s">
        <v>305</v>
      </c>
      <c r="C28" s="42" t="s">
        <v>324</v>
      </c>
      <c r="D28" s="36">
        <v>2000</v>
      </c>
      <c r="E28" s="36"/>
      <c r="F28" s="37">
        <f t="shared" si="0"/>
        <v>0</v>
      </c>
      <c r="G28" s="38" t="s">
        <v>109</v>
      </c>
    </row>
    <row r="29" spans="1:7" s="1" customFormat="1" ht="30" customHeight="1">
      <c r="A29" s="34" t="s">
        <v>101</v>
      </c>
      <c r="B29" s="39" t="s">
        <v>97</v>
      </c>
      <c r="C29" s="34" t="s">
        <v>58</v>
      </c>
      <c r="D29" s="35">
        <v>4</v>
      </c>
      <c r="E29" s="36"/>
      <c r="F29" s="37">
        <f t="shared" si="0"/>
        <v>0</v>
      </c>
      <c r="G29" s="38" t="s">
        <v>110</v>
      </c>
    </row>
    <row r="30" spans="1:7" s="1" customFormat="1" ht="30" customHeight="1">
      <c r="A30" s="34" t="s">
        <v>98</v>
      </c>
      <c r="B30" s="39" t="s">
        <v>99</v>
      </c>
      <c r="C30" s="34" t="s">
        <v>84</v>
      </c>
      <c r="D30" s="35">
        <v>4</v>
      </c>
      <c r="E30" s="36"/>
      <c r="F30" s="37">
        <f t="shared" si="0"/>
        <v>0</v>
      </c>
      <c r="G30" s="38" t="s">
        <v>111</v>
      </c>
    </row>
    <row r="31" spans="1:7" s="1" customFormat="1" ht="30" customHeight="1">
      <c r="A31" s="34" t="s">
        <v>113</v>
      </c>
      <c r="B31" s="39" t="s">
        <v>114</v>
      </c>
      <c r="C31" s="34" t="s">
        <v>65</v>
      </c>
      <c r="D31" s="35">
        <v>4</v>
      </c>
      <c r="E31" s="36"/>
      <c r="F31" s="37">
        <f t="shared" si="0"/>
        <v>0</v>
      </c>
      <c r="G31" s="38" t="s">
        <v>112</v>
      </c>
    </row>
    <row r="32" spans="1:7" s="1" customFormat="1" ht="30" customHeight="1">
      <c r="A32" s="34">
        <v>10</v>
      </c>
      <c r="B32" s="39" t="s">
        <v>115</v>
      </c>
      <c r="C32" s="34"/>
      <c r="D32" s="35"/>
      <c r="E32" s="36"/>
      <c r="F32" s="37"/>
      <c r="G32" s="38"/>
    </row>
    <row r="33" spans="1:7" s="1" customFormat="1" ht="30" customHeight="1">
      <c r="A33" s="34" t="s">
        <v>116</v>
      </c>
      <c r="B33" s="39" t="s">
        <v>117</v>
      </c>
      <c r="C33" s="42" t="s">
        <v>324</v>
      </c>
      <c r="D33" s="36">
        <v>4100</v>
      </c>
      <c r="E33" s="36"/>
      <c r="F33" s="37">
        <f t="shared" si="0"/>
        <v>0</v>
      </c>
      <c r="G33" s="38" t="s">
        <v>141</v>
      </c>
    </row>
    <row r="34" spans="1:7" s="1" customFormat="1" ht="30" customHeight="1">
      <c r="A34" s="34" t="s">
        <v>118</v>
      </c>
      <c r="B34" s="39" t="s">
        <v>119</v>
      </c>
      <c r="C34" s="42" t="s">
        <v>324</v>
      </c>
      <c r="D34" s="36">
        <v>500</v>
      </c>
      <c r="E34" s="36"/>
      <c r="F34" s="37">
        <f t="shared" si="0"/>
        <v>0</v>
      </c>
      <c r="G34" s="38"/>
    </row>
    <row r="35" spans="1:7" s="1" customFormat="1" ht="30" customHeight="1">
      <c r="A35" s="34">
        <v>11</v>
      </c>
      <c r="B35" s="39" t="s">
        <v>120</v>
      </c>
      <c r="C35" s="34"/>
      <c r="D35" s="35"/>
      <c r="E35" s="36"/>
      <c r="F35" s="37"/>
      <c r="G35" s="38"/>
    </row>
    <row r="36" spans="1:7" s="1" customFormat="1" ht="30" customHeight="1">
      <c r="A36" s="43" t="s">
        <v>116</v>
      </c>
      <c r="B36" s="39" t="s">
        <v>121</v>
      </c>
      <c r="C36" s="34" t="s">
        <v>58</v>
      </c>
      <c r="D36" s="35">
        <v>4</v>
      </c>
      <c r="E36" s="36"/>
      <c r="F36" s="37">
        <f t="shared" si="0"/>
        <v>0</v>
      </c>
      <c r="G36" s="38" t="s">
        <v>142</v>
      </c>
    </row>
    <row r="37" spans="1:7" s="1" customFormat="1" ht="30" customHeight="1">
      <c r="A37" s="43" t="s">
        <v>118</v>
      </c>
      <c r="B37" s="39" t="s">
        <v>122</v>
      </c>
      <c r="C37" s="42" t="s">
        <v>324</v>
      </c>
      <c r="D37" s="36">
        <v>600</v>
      </c>
      <c r="E37" s="36"/>
      <c r="F37" s="37">
        <f t="shared" si="0"/>
        <v>0</v>
      </c>
      <c r="G37" s="38" t="s">
        <v>143</v>
      </c>
    </row>
    <row r="38" spans="1:7" s="1" customFormat="1" ht="30" customHeight="1">
      <c r="A38" s="43" t="s">
        <v>123</v>
      </c>
      <c r="B38" s="39" t="s">
        <v>124</v>
      </c>
      <c r="C38" s="34" t="s">
        <v>84</v>
      </c>
      <c r="D38" s="35">
        <v>300</v>
      </c>
      <c r="E38" s="36"/>
      <c r="F38" s="37">
        <f t="shared" si="0"/>
        <v>0</v>
      </c>
      <c r="G38" s="38" t="s">
        <v>144</v>
      </c>
    </row>
    <row r="39" spans="1:7" s="24" customFormat="1" ht="30" customHeight="1">
      <c r="A39" s="44" t="s">
        <v>125</v>
      </c>
      <c r="B39" s="45" t="s">
        <v>126</v>
      </c>
      <c r="C39" s="46" t="s">
        <v>84</v>
      </c>
      <c r="D39" s="47">
        <v>4</v>
      </c>
      <c r="E39" s="48"/>
      <c r="F39" s="49">
        <f t="shared" si="0"/>
        <v>0</v>
      </c>
      <c r="G39" s="50"/>
    </row>
    <row r="40" spans="1:7" s="1" customFormat="1" ht="30" customHeight="1">
      <c r="A40" s="43" t="s">
        <v>127</v>
      </c>
      <c r="B40" s="39" t="s">
        <v>128</v>
      </c>
      <c r="C40" s="42" t="s">
        <v>324</v>
      </c>
      <c r="D40" s="36">
        <v>600</v>
      </c>
      <c r="E40" s="36"/>
      <c r="F40" s="37">
        <f t="shared" si="0"/>
        <v>0</v>
      </c>
      <c r="G40" s="38" t="s">
        <v>145</v>
      </c>
    </row>
    <row r="41" spans="1:7" s="1" customFormat="1" ht="30" customHeight="1">
      <c r="A41" s="43" t="s">
        <v>129</v>
      </c>
      <c r="B41" s="39" t="s">
        <v>130</v>
      </c>
      <c r="C41" s="42" t="s">
        <v>324</v>
      </c>
      <c r="D41" s="36">
        <v>160</v>
      </c>
      <c r="E41" s="36"/>
      <c r="F41" s="37">
        <f t="shared" si="0"/>
        <v>0</v>
      </c>
      <c r="G41" s="38" t="s">
        <v>146</v>
      </c>
    </row>
    <row r="42" spans="1:7" s="1" customFormat="1" ht="30" customHeight="1">
      <c r="A42" s="43" t="s">
        <v>131</v>
      </c>
      <c r="B42" s="39" t="s">
        <v>132</v>
      </c>
      <c r="C42" s="42" t="s">
        <v>326</v>
      </c>
      <c r="D42" s="35">
        <v>8</v>
      </c>
      <c r="E42" s="36"/>
      <c r="F42" s="37">
        <f t="shared" si="0"/>
        <v>0</v>
      </c>
      <c r="G42" s="38" t="s">
        <v>147</v>
      </c>
    </row>
    <row r="43" spans="1:7" s="1" customFormat="1" ht="30" customHeight="1">
      <c r="A43" s="34" t="s">
        <v>133</v>
      </c>
      <c r="B43" s="51" t="s">
        <v>327</v>
      </c>
      <c r="C43" s="34" t="s">
        <v>12</v>
      </c>
      <c r="D43" s="36">
        <v>600</v>
      </c>
      <c r="E43" s="36"/>
      <c r="F43" s="37">
        <f t="shared" si="0"/>
        <v>0</v>
      </c>
      <c r="G43" s="38"/>
    </row>
    <row r="44" spans="1:7" s="1" customFormat="1" ht="108">
      <c r="A44" s="34" t="s">
        <v>134</v>
      </c>
      <c r="B44" s="39" t="s">
        <v>135</v>
      </c>
      <c r="C44" s="34" t="s">
        <v>27</v>
      </c>
      <c r="D44" s="35">
        <v>4</v>
      </c>
      <c r="E44" s="36"/>
      <c r="F44" s="37">
        <f t="shared" si="0"/>
        <v>0</v>
      </c>
      <c r="G44" s="38" t="s">
        <v>148</v>
      </c>
    </row>
    <row r="45" spans="1:7" s="1" customFormat="1" ht="36">
      <c r="A45" s="34" t="s">
        <v>136</v>
      </c>
      <c r="B45" s="39" t="s">
        <v>137</v>
      </c>
      <c r="C45" s="34" t="s">
        <v>27</v>
      </c>
      <c r="D45" s="35">
        <v>4</v>
      </c>
      <c r="E45" s="36"/>
      <c r="F45" s="37">
        <f t="shared" si="0"/>
        <v>0</v>
      </c>
      <c r="G45" s="38" t="s">
        <v>149</v>
      </c>
    </row>
    <row r="46" spans="1:7" s="1" customFormat="1" ht="30" customHeight="1">
      <c r="A46" s="34" t="s">
        <v>138</v>
      </c>
      <c r="B46" s="39" t="s">
        <v>139</v>
      </c>
      <c r="C46" s="34" t="s">
        <v>140</v>
      </c>
      <c r="D46" s="35">
        <v>48</v>
      </c>
      <c r="E46" s="36"/>
      <c r="F46" s="37">
        <f t="shared" si="0"/>
        <v>0</v>
      </c>
      <c r="G46" s="38"/>
    </row>
    <row r="47" spans="1:7" s="1" customFormat="1" ht="30" customHeight="1">
      <c r="A47" s="32" t="s">
        <v>150</v>
      </c>
      <c r="B47" s="33" t="s">
        <v>151</v>
      </c>
      <c r="C47" s="34"/>
      <c r="D47" s="35"/>
      <c r="E47" s="36"/>
      <c r="F47" s="37"/>
      <c r="G47" s="38"/>
    </row>
    <row r="48" spans="1:7" s="1" customFormat="1" ht="180">
      <c r="A48" s="34">
        <v>1</v>
      </c>
      <c r="B48" s="39" t="s">
        <v>152</v>
      </c>
      <c r="C48" s="34" t="s">
        <v>58</v>
      </c>
      <c r="D48" s="35">
        <v>129</v>
      </c>
      <c r="E48" s="36"/>
      <c r="F48" s="37">
        <f t="shared" si="0"/>
        <v>0</v>
      </c>
      <c r="G48" s="38" t="s">
        <v>154</v>
      </c>
    </row>
    <row r="49" spans="1:7" s="1" customFormat="1" ht="30" customHeight="1">
      <c r="A49" s="34">
        <v>2</v>
      </c>
      <c r="B49" s="39" t="s">
        <v>153</v>
      </c>
      <c r="C49" s="34" t="s">
        <v>27</v>
      </c>
      <c r="D49" s="35">
        <v>1</v>
      </c>
      <c r="E49" s="36"/>
      <c r="F49" s="37">
        <f t="shared" si="0"/>
        <v>0</v>
      </c>
      <c r="G49" s="38"/>
    </row>
    <row r="50" spans="1:7" s="1" customFormat="1" ht="30" customHeight="1">
      <c r="A50" s="52" t="s">
        <v>328</v>
      </c>
      <c r="B50" s="33" t="s">
        <v>155</v>
      </c>
      <c r="C50" s="34"/>
      <c r="D50" s="35"/>
      <c r="E50" s="36"/>
      <c r="F50" s="37"/>
      <c r="G50" s="38"/>
    </row>
    <row r="51" spans="1:7" s="1" customFormat="1" ht="108">
      <c r="A51" s="34">
        <v>1</v>
      </c>
      <c r="B51" s="39" t="s">
        <v>156</v>
      </c>
      <c r="C51" s="34" t="s">
        <v>58</v>
      </c>
      <c r="D51" s="35">
        <v>1</v>
      </c>
      <c r="E51" s="36"/>
      <c r="F51" s="37">
        <f t="shared" si="0"/>
        <v>0</v>
      </c>
      <c r="G51" s="38" t="s">
        <v>167</v>
      </c>
    </row>
    <row r="52" spans="1:7" s="1" customFormat="1" ht="30" customHeight="1">
      <c r="A52" s="34">
        <v>2</v>
      </c>
      <c r="B52" s="39" t="s">
        <v>157</v>
      </c>
      <c r="C52" s="34" t="s">
        <v>58</v>
      </c>
      <c r="D52" s="35">
        <v>1</v>
      </c>
      <c r="E52" s="36"/>
      <c r="F52" s="37">
        <f t="shared" si="0"/>
        <v>0</v>
      </c>
      <c r="G52" s="53" t="s">
        <v>329</v>
      </c>
    </row>
    <row r="53" spans="1:7" s="1" customFormat="1" ht="30" customHeight="1">
      <c r="A53" s="34">
        <v>3</v>
      </c>
      <c r="B53" s="39" t="s">
        <v>158</v>
      </c>
      <c r="C53" s="34" t="s">
        <v>58</v>
      </c>
      <c r="D53" s="35">
        <v>1</v>
      </c>
      <c r="E53" s="36"/>
      <c r="F53" s="37">
        <f t="shared" si="0"/>
        <v>0</v>
      </c>
      <c r="G53" s="53" t="s">
        <v>329</v>
      </c>
    </row>
    <row r="54" spans="1:7" s="1" customFormat="1" ht="30" customHeight="1">
      <c r="A54" s="34">
        <v>4</v>
      </c>
      <c r="B54" s="39" t="s">
        <v>159</v>
      </c>
      <c r="C54" s="34" t="s">
        <v>58</v>
      </c>
      <c r="D54" s="35">
        <v>1</v>
      </c>
      <c r="E54" s="36"/>
      <c r="F54" s="37">
        <f t="shared" si="0"/>
        <v>0</v>
      </c>
      <c r="G54" s="53" t="s">
        <v>329</v>
      </c>
    </row>
    <row r="55" spans="1:7" s="1" customFormat="1" ht="30" customHeight="1">
      <c r="A55" s="34">
        <v>5</v>
      </c>
      <c r="B55" s="39" t="s">
        <v>160</v>
      </c>
      <c r="C55" s="34" t="s">
        <v>58</v>
      </c>
      <c r="D55" s="35">
        <v>1</v>
      </c>
      <c r="E55" s="36"/>
      <c r="F55" s="37">
        <f t="shared" si="0"/>
        <v>0</v>
      </c>
      <c r="G55" s="53" t="s">
        <v>329</v>
      </c>
    </row>
    <row r="56" spans="1:7" s="1" customFormat="1" ht="180">
      <c r="A56" s="34">
        <v>6</v>
      </c>
      <c r="B56" s="39" t="s">
        <v>161</v>
      </c>
      <c r="C56" s="34" t="s">
        <v>58</v>
      </c>
      <c r="D56" s="35">
        <v>2</v>
      </c>
      <c r="E56" s="36"/>
      <c r="F56" s="37">
        <f t="shared" si="0"/>
        <v>0</v>
      </c>
      <c r="G56" s="38" t="s">
        <v>168</v>
      </c>
    </row>
    <row r="57" spans="1:7" s="1" customFormat="1" ht="108">
      <c r="A57" s="34">
        <v>7</v>
      </c>
      <c r="B57" s="39" t="s">
        <v>162</v>
      </c>
      <c r="C57" s="34" t="s">
        <v>58</v>
      </c>
      <c r="D57" s="35">
        <v>1</v>
      </c>
      <c r="E57" s="36"/>
      <c r="F57" s="37">
        <f t="shared" si="0"/>
        <v>0</v>
      </c>
      <c r="G57" s="38" t="s">
        <v>169</v>
      </c>
    </row>
    <row r="58" spans="1:7" s="1" customFormat="1" ht="36">
      <c r="A58" s="34">
        <v>8</v>
      </c>
      <c r="B58" s="39" t="s">
        <v>163</v>
      </c>
      <c r="C58" s="34" t="s">
        <v>65</v>
      </c>
      <c r="D58" s="35">
        <v>1</v>
      </c>
      <c r="E58" s="36"/>
      <c r="F58" s="37">
        <f t="shared" si="0"/>
        <v>0</v>
      </c>
      <c r="G58" s="38" t="s">
        <v>170</v>
      </c>
    </row>
    <row r="59" spans="1:7" s="1" customFormat="1" ht="156">
      <c r="A59" s="34">
        <v>9</v>
      </c>
      <c r="B59" s="39" t="s">
        <v>164</v>
      </c>
      <c r="C59" s="34" t="s">
        <v>58</v>
      </c>
      <c r="D59" s="35">
        <v>1</v>
      </c>
      <c r="E59" s="36"/>
      <c r="F59" s="37">
        <f t="shared" si="0"/>
        <v>0</v>
      </c>
      <c r="G59" s="38" t="s">
        <v>171</v>
      </c>
    </row>
    <row r="60" spans="1:7" s="1" customFormat="1" ht="36">
      <c r="A60" s="34">
        <v>10</v>
      </c>
      <c r="B60" s="39" t="s">
        <v>165</v>
      </c>
      <c r="C60" s="34" t="s">
        <v>58</v>
      </c>
      <c r="D60" s="35">
        <v>1</v>
      </c>
      <c r="E60" s="36"/>
      <c r="F60" s="37">
        <f t="shared" si="0"/>
        <v>0</v>
      </c>
      <c r="G60" s="38" t="s">
        <v>172</v>
      </c>
    </row>
    <row r="61" spans="1:7" s="1" customFormat="1" ht="30" customHeight="1">
      <c r="A61" s="34">
        <v>11</v>
      </c>
      <c r="B61" s="39" t="s">
        <v>166</v>
      </c>
      <c r="C61" s="34" t="s">
        <v>58</v>
      </c>
      <c r="D61" s="35">
        <v>1</v>
      </c>
      <c r="E61" s="36"/>
      <c r="F61" s="37">
        <f t="shared" si="0"/>
        <v>0</v>
      </c>
      <c r="G61" s="38"/>
    </row>
    <row r="62" spans="1:7" s="1" customFormat="1" ht="60">
      <c r="A62" s="54" t="s">
        <v>173</v>
      </c>
      <c r="B62" s="55" t="s">
        <v>174</v>
      </c>
      <c r="C62" s="34" t="s">
        <v>27</v>
      </c>
      <c r="D62" s="35">
        <v>1</v>
      </c>
      <c r="E62" s="36"/>
      <c r="F62" s="37">
        <f t="shared" si="0"/>
        <v>0</v>
      </c>
      <c r="G62" s="38" t="s">
        <v>175</v>
      </c>
    </row>
    <row r="63" spans="1:7" s="1" customFormat="1" ht="30" customHeight="1">
      <c r="A63" s="54" t="s">
        <v>176</v>
      </c>
      <c r="B63" s="55" t="s">
        <v>177</v>
      </c>
      <c r="C63" s="34" t="s">
        <v>27</v>
      </c>
      <c r="D63" s="35">
        <v>1</v>
      </c>
      <c r="E63" s="36"/>
      <c r="F63" s="37">
        <f t="shared" si="0"/>
        <v>0</v>
      </c>
      <c r="G63" s="38"/>
    </row>
    <row r="64" spans="1:7" s="15" customFormat="1" ht="30" customHeight="1">
      <c r="A64" s="87" t="s">
        <v>330</v>
      </c>
      <c r="B64" s="88"/>
      <c r="C64" s="88"/>
      <c r="D64" s="88"/>
      <c r="E64" s="89">
        <f>SUM(F5:F63)</f>
        <v>0</v>
      </c>
      <c r="F64" s="89"/>
      <c r="G64" s="56" t="s">
        <v>51</v>
      </c>
    </row>
    <row r="65" spans="1:7" ht="36" customHeight="1">
      <c r="A65" s="90" t="s">
        <v>179</v>
      </c>
      <c r="B65" s="90"/>
      <c r="C65" s="90"/>
      <c r="D65" s="90"/>
      <c r="E65" s="90"/>
      <c r="F65" s="90"/>
      <c r="G65" s="90"/>
    </row>
    <row r="66" spans="1:7" ht="30" customHeight="1">
      <c r="A66" s="91" t="s">
        <v>180</v>
      </c>
      <c r="B66" s="91"/>
      <c r="C66" s="91"/>
      <c r="D66" s="91"/>
      <c r="E66" s="91"/>
      <c r="F66" s="91"/>
      <c r="G66" s="91"/>
    </row>
    <row r="67" spans="1:7" ht="19.5" customHeight="1">
      <c r="A67" s="82" t="s">
        <v>181</v>
      </c>
      <c r="B67" s="82"/>
      <c r="C67" s="82"/>
      <c r="D67" s="82"/>
      <c r="E67" s="82"/>
      <c r="F67" s="82"/>
      <c r="G67" s="82"/>
    </row>
  </sheetData>
  <sheetProtection password="E416" sheet="1"/>
  <protectedRanges>
    <protectedRange sqref="E7:E9 E10 E11 E12:E14 E16:E26 E27:E31 E33:E34 E36:E46 E48 E49 E51:E56 E57:E61 E62:E63" name="区域1"/>
  </protectedRanges>
  <mergeCells count="8">
    <mergeCell ref="A67:G67"/>
    <mergeCell ref="A3:G3"/>
    <mergeCell ref="B2:F2"/>
    <mergeCell ref="A1:G1"/>
    <mergeCell ref="A64:D64"/>
    <mergeCell ref="E64:F64"/>
    <mergeCell ref="A65:G65"/>
    <mergeCell ref="A66:G66"/>
  </mergeCells>
  <printOptions horizontalCentered="1"/>
  <pageMargins left="0.7480314960629921" right="0.7480314960629921" top="0.6299212598425197" bottom="0.8661417322834646" header="0.4724409448818898" footer="0.5905511811023623"/>
  <pageSetup horizontalDpi="600" verticalDpi="600" orientation="portrait" paperSize="9" r:id="rId1"/>
  <headerFooter alignWithMargins="0">
    <oddFooter>&amp;L&amp;"宋体,加粗"&amp;10投标书签署人签字：</oddFooter>
  </headerFooter>
</worksheet>
</file>

<file path=xl/worksheets/sheet3.xml><?xml version="1.0" encoding="utf-8"?>
<worksheet xmlns="http://schemas.openxmlformats.org/spreadsheetml/2006/main" xmlns:r="http://schemas.openxmlformats.org/officeDocument/2006/relationships">
  <dimension ref="A1:N28"/>
  <sheetViews>
    <sheetView zoomScalePageLayoutView="0" workbookViewId="0" topLeftCell="A1">
      <selection activeCell="F5" sqref="F5"/>
    </sheetView>
  </sheetViews>
  <sheetFormatPr defaultColWidth="9.00390625" defaultRowHeight="14.25"/>
  <cols>
    <col min="1" max="1" width="9.125" style="5" customWidth="1"/>
    <col min="2" max="2" width="27.625" style="5" customWidth="1"/>
    <col min="3" max="3" width="8.625" style="5" customWidth="1"/>
    <col min="4" max="6" width="11.625" style="5" customWidth="1"/>
    <col min="7" max="16384" width="9.00390625" style="5" customWidth="1"/>
  </cols>
  <sheetData>
    <row r="1" spans="1:6" ht="34.5" customHeight="1">
      <c r="A1" s="73" t="s">
        <v>0</v>
      </c>
      <c r="B1" s="73"/>
      <c r="C1" s="73"/>
      <c r="D1" s="73"/>
      <c r="E1" s="73"/>
      <c r="F1" s="73"/>
    </row>
    <row r="2" spans="1:6" s="20" customFormat="1" ht="34.5" customHeight="1">
      <c r="A2" s="20" t="s">
        <v>1</v>
      </c>
      <c r="B2" s="74" t="s">
        <v>21</v>
      </c>
      <c r="C2" s="74"/>
      <c r="D2" s="74"/>
      <c r="E2" s="81" t="s">
        <v>2</v>
      </c>
      <c r="F2" s="81"/>
    </row>
    <row r="3" spans="1:6" ht="34.5" customHeight="1">
      <c r="A3" s="75" t="s">
        <v>295</v>
      </c>
      <c r="B3" s="76"/>
      <c r="C3" s="76"/>
      <c r="D3" s="76"/>
      <c r="E3" s="76"/>
      <c r="F3" s="77"/>
    </row>
    <row r="4" spans="1:6" ht="34.5" customHeight="1">
      <c r="A4" s="9" t="s">
        <v>3</v>
      </c>
      <c r="B4" s="9" t="s">
        <v>4</v>
      </c>
      <c r="C4" s="9" t="s">
        <v>5</v>
      </c>
      <c r="D4" s="9" t="s">
        <v>6</v>
      </c>
      <c r="E4" s="9" t="s">
        <v>7</v>
      </c>
      <c r="F4" s="9" t="s">
        <v>8</v>
      </c>
    </row>
    <row r="5" spans="1:6" s="1" customFormat="1" ht="34.5" customHeight="1">
      <c r="A5" s="4">
        <v>105</v>
      </c>
      <c r="B5" s="10" t="s">
        <v>26</v>
      </c>
      <c r="C5" s="4" t="s">
        <v>27</v>
      </c>
      <c r="D5" s="4">
        <v>1</v>
      </c>
      <c r="E5" s="67"/>
      <c r="F5" s="11">
        <f>ROUND(D5*E5,0)</f>
        <v>0</v>
      </c>
    </row>
    <row r="6" spans="1:6" s="1" customFormat="1" ht="34.5" customHeight="1">
      <c r="A6" s="4">
        <v>107</v>
      </c>
      <c r="B6" s="10" t="s">
        <v>28</v>
      </c>
      <c r="C6" s="4" t="s">
        <v>27</v>
      </c>
      <c r="D6" s="4">
        <v>1</v>
      </c>
      <c r="E6" s="67"/>
      <c r="F6" s="11">
        <f aca="true" t="shared" si="0" ref="F6:F27">ROUND(D6*E6,0)</f>
        <v>0</v>
      </c>
    </row>
    <row r="7" spans="1:6" s="1" customFormat="1" ht="34.5" customHeight="1">
      <c r="A7" s="4">
        <v>108</v>
      </c>
      <c r="B7" s="10" t="s">
        <v>29</v>
      </c>
      <c r="C7" s="4" t="s">
        <v>27</v>
      </c>
      <c r="D7" s="4">
        <v>1</v>
      </c>
      <c r="E7" s="67"/>
      <c r="F7" s="11">
        <f t="shared" si="0"/>
        <v>0</v>
      </c>
    </row>
    <row r="8" spans="1:6" s="1" customFormat="1" ht="34.5" customHeight="1">
      <c r="A8" s="4">
        <v>109</v>
      </c>
      <c r="B8" s="10" t="s">
        <v>30</v>
      </c>
      <c r="C8" s="4" t="s">
        <v>27</v>
      </c>
      <c r="D8" s="4">
        <v>1</v>
      </c>
      <c r="E8" s="67"/>
      <c r="F8" s="11">
        <f t="shared" si="0"/>
        <v>0</v>
      </c>
    </row>
    <row r="9" spans="1:6" s="1" customFormat="1" ht="34.5" customHeight="1">
      <c r="A9" s="4">
        <v>110</v>
      </c>
      <c r="B9" s="10" t="s">
        <v>31</v>
      </c>
      <c r="C9" s="4" t="s">
        <v>27</v>
      </c>
      <c r="D9" s="4">
        <v>1</v>
      </c>
      <c r="E9" s="67"/>
      <c r="F9" s="11">
        <f t="shared" si="0"/>
        <v>0</v>
      </c>
    </row>
    <row r="10" spans="1:6" s="1" customFormat="1" ht="34.5" customHeight="1">
      <c r="A10" s="4">
        <v>111</v>
      </c>
      <c r="B10" s="10" t="s">
        <v>32</v>
      </c>
      <c r="C10" s="4" t="s">
        <v>27</v>
      </c>
      <c r="D10" s="4">
        <v>1</v>
      </c>
      <c r="E10" s="67"/>
      <c r="F10" s="11">
        <f t="shared" si="0"/>
        <v>0</v>
      </c>
    </row>
    <row r="11" spans="1:6" s="1" customFormat="1" ht="34.5" customHeight="1">
      <c r="A11" s="4">
        <v>112</v>
      </c>
      <c r="B11" s="10" t="s">
        <v>37</v>
      </c>
      <c r="C11" s="4" t="s">
        <v>27</v>
      </c>
      <c r="D11" s="4">
        <v>1</v>
      </c>
      <c r="E11" s="67"/>
      <c r="F11" s="11">
        <f t="shared" si="0"/>
        <v>0</v>
      </c>
    </row>
    <row r="12" spans="1:6" s="1" customFormat="1" ht="34.5" customHeight="1">
      <c r="A12" s="4">
        <v>113</v>
      </c>
      <c r="B12" s="10" t="s">
        <v>33</v>
      </c>
      <c r="C12" s="4"/>
      <c r="D12" s="4"/>
      <c r="E12" s="67"/>
      <c r="F12" s="11"/>
    </row>
    <row r="13" spans="1:6" s="1" customFormat="1" ht="34.5" customHeight="1">
      <c r="A13" s="4">
        <v>-1</v>
      </c>
      <c r="B13" s="10" t="s">
        <v>34</v>
      </c>
      <c r="C13" s="4" t="s">
        <v>27</v>
      </c>
      <c r="D13" s="4">
        <v>1</v>
      </c>
      <c r="E13" s="67"/>
      <c r="F13" s="11">
        <f t="shared" si="0"/>
        <v>0</v>
      </c>
    </row>
    <row r="14" spans="1:6" s="1" customFormat="1" ht="34.5" customHeight="1">
      <c r="A14" s="4">
        <v>-2</v>
      </c>
      <c r="B14" s="10" t="s">
        <v>10</v>
      </c>
      <c r="C14" s="4" t="s">
        <v>27</v>
      </c>
      <c r="D14" s="4">
        <v>1</v>
      </c>
      <c r="E14" s="67"/>
      <c r="F14" s="11">
        <f t="shared" si="0"/>
        <v>0</v>
      </c>
    </row>
    <row r="15" spans="1:6" s="1" customFormat="1" ht="34.5" customHeight="1">
      <c r="A15" s="4">
        <v>-3</v>
      </c>
      <c r="B15" s="10" t="s">
        <v>35</v>
      </c>
      <c r="C15" s="4" t="s">
        <v>27</v>
      </c>
      <c r="D15" s="4">
        <v>1</v>
      </c>
      <c r="E15" s="67"/>
      <c r="F15" s="11">
        <f t="shared" si="0"/>
        <v>0</v>
      </c>
    </row>
    <row r="16" spans="1:6" s="1" customFormat="1" ht="34.5" customHeight="1">
      <c r="A16" s="4">
        <v>115</v>
      </c>
      <c r="B16" s="10" t="s">
        <v>36</v>
      </c>
      <c r="C16" s="4" t="s">
        <v>27</v>
      </c>
      <c r="D16" s="4">
        <v>1</v>
      </c>
      <c r="E16" s="67"/>
      <c r="F16" s="11">
        <f t="shared" si="0"/>
        <v>0</v>
      </c>
    </row>
    <row r="17" spans="1:6" s="1" customFormat="1" ht="34.5" customHeight="1">
      <c r="A17" s="4">
        <v>116</v>
      </c>
      <c r="B17" s="10" t="s">
        <v>38</v>
      </c>
      <c r="C17" s="4" t="s">
        <v>27</v>
      </c>
      <c r="D17" s="4">
        <v>1</v>
      </c>
      <c r="E17" s="67"/>
      <c r="F17" s="11">
        <f t="shared" si="0"/>
        <v>0</v>
      </c>
    </row>
    <row r="18" spans="1:6" s="1" customFormat="1" ht="34.5" customHeight="1">
      <c r="A18" s="4">
        <v>120</v>
      </c>
      <c r="B18" s="10" t="s">
        <v>39</v>
      </c>
      <c r="C18" s="4"/>
      <c r="D18" s="4"/>
      <c r="E18" s="67"/>
      <c r="F18" s="11"/>
    </row>
    <row r="19" spans="1:6" s="1" customFormat="1" ht="34.5" customHeight="1">
      <c r="A19" s="4">
        <v>-1</v>
      </c>
      <c r="B19" s="10" t="s">
        <v>40</v>
      </c>
      <c r="C19" s="4" t="s">
        <v>27</v>
      </c>
      <c r="D19" s="4">
        <v>1</v>
      </c>
      <c r="E19" s="67"/>
      <c r="F19" s="11">
        <f t="shared" si="0"/>
        <v>0</v>
      </c>
    </row>
    <row r="20" spans="1:6" s="1" customFormat="1" ht="34.5" customHeight="1">
      <c r="A20" s="4">
        <v>-2</v>
      </c>
      <c r="B20" s="10" t="s">
        <v>41</v>
      </c>
      <c r="C20" s="4" t="s">
        <v>27</v>
      </c>
      <c r="D20" s="4">
        <v>1</v>
      </c>
      <c r="E20" s="67"/>
      <c r="F20" s="11">
        <f t="shared" si="0"/>
        <v>0</v>
      </c>
    </row>
    <row r="21" spans="1:6" s="1" customFormat="1" ht="34.5" customHeight="1">
      <c r="A21" s="4">
        <v>-3</v>
      </c>
      <c r="B21" s="10" t="s">
        <v>42</v>
      </c>
      <c r="C21" s="4" t="s">
        <v>27</v>
      </c>
      <c r="D21" s="4">
        <v>1</v>
      </c>
      <c r="E21" s="67"/>
      <c r="F21" s="11">
        <f t="shared" si="0"/>
        <v>0</v>
      </c>
    </row>
    <row r="22" spans="1:6" s="1" customFormat="1" ht="34.5" customHeight="1">
      <c r="A22" s="4">
        <v>121</v>
      </c>
      <c r="B22" s="10" t="s">
        <v>43</v>
      </c>
      <c r="C22" s="4" t="s">
        <v>27</v>
      </c>
      <c r="D22" s="4">
        <v>1</v>
      </c>
      <c r="E22" s="67"/>
      <c r="F22" s="11">
        <f t="shared" si="0"/>
        <v>0</v>
      </c>
    </row>
    <row r="23" spans="1:6" s="1" customFormat="1" ht="34.5" customHeight="1">
      <c r="A23" s="4">
        <v>123</v>
      </c>
      <c r="B23" s="10" t="s">
        <v>44</v>
      </c>
      <c r="C23" s="4" t="s">
        <v>27</v>
      </c>
      <c r="D23" s="4">
        <v>1</v>
      </c>
      <c r="E23" s="67"/>
      <c r="F23" s="11">
        <f t="shared" si="0"/>
        <v>0</v>
      </c>
    </row>
    <row r="24" spans="1:6" s="1" customFormat="1" ht="34.5" customHeight="1">
      <c r="A24" s="4">
        <v>124</v>
      </c>
      <c r="B24" s="10" t="s">
        <v>45</v>
      </c>
      <c r="C24" s="4" t="s">
        <v>27</v>
      </c>
      <c r="D24" s="4">
        <v>1</v>
      </c>
      <c r="E24" s="67"/>
      <c r="F24" s="11">
        <f t="shared" si="0"/>
        <v>0</v>
      </c>
    </row>
    <row r="25" spans="1:6" s="1" customFormat="1" ht="34.5" customHeight="1">
      <c r="A25" s="4">
        <v>125</v>
      </c>
      <c r="B25" s="10" t="s">
        <v>46</v>
      </c>
      <c r="C25" s="4" t="s">
        <v>27</v>
      </c>
      <c r="D25" s="4">
        <v>1</v>
      </c>
      <c r="E25" s="67"/>
      <c r="F25" s="11">
        <f t="shared" si="0"/>
        <v>0</v>
      </c>
    </row>
    <row r="26" spans="1:6" s="1" customFormat="1" ht="34.5" customHeight="1">
      <c r="A26" s="4">
        <v>127</v>
      </c>
      <c r="B26" s="10" t="s">
        <v>47</v>
      </c>
      <c r="C26" s="4" t="s">
        <v>27</v>
      </c>
      <c r="D26" s="4">
        <v>1</v>
      </c>
      <c r="E26" s="67"/>
      <c r="F26" s="11">
        <f t="shared" si="0"/>
        <v>0</v>
      </c>
    </row>
    <row r="27" spans="1:6" s="1" customFormat="1" ht="34.5" customHeight="1">
      <c r="A27" s="4">
        <v>130</v>
      </c>
      <c r="B27" s="10" t="s">
        <v>9</v>
      </c>
      <c r="C27" s="4" t="s">
        <v>27</v>
      </c>
      <c r="D27" s="4">
        <v>1</v>
      </c>
      <c r="E27" s="67"/>
      <c r="F27" s="11">
        <f t="shared" si="0"/>
        <v>0</v>
      </c>
    </row>
    <row r="28" spans="1:14" s="16" customFormat="1" ht="34.5" customHeight="1">
      <c r="A28" s="78" t="s">
        <v>296</v>
      </c>
      <c r="B28" s="79"/>
      <c r="C28" s="79"/>
      <c r="D28" s="80">
        <f>ROUND(SUM(F5:F27),0)</f>
        <v>0</v>
      </c>
      <c r="E28" s="80"/>
      <c r="F28" s="22" t="s">
        <v>11</v>
      </c>
      <c r="G28" s="15"/>
      <c r="H28" s="15"/>
      <c r="I28" s="15"/>
      <c r="J28" s="15"/>
      <c r="K28" s="15"/>
      <c r="L28" s="15"/>
      <c r="M28" s="15"/>
      <c r="N28" s="15"/>
    </row>
  </sheetData>
  <sheetProtection password="E416" sheet="1"/>
  <protectedRanges>
    <protectedRange sqref="E5:E11 E13:E17 E19:E27" name="区域1"/>
  </protectedRanges>
  <mergeCells count="6">
    <mergeCell ref="A1:F1"/>
    <mergeCell ref="B2:D2"/>
    <mergeCell ref="E2:F2"/>
    <mergeCell ref="A3:F3"/>
    <mergeCell ref="A28:C28"/>
    <mergeCell ref="D28:E28"/>
  </mergeCells>
  <printOptions horizontalCentered="1"/>
  <pageMargins left="0.7480314960629921" right="0.7480314960629921" top="0.6299212598425197" bottom="0.7874015748031497" header="0.5118110236220472" footer="0.6692913385826772"/>
  <pageSetup horizontalDpi="600" verticalDpi="600" orientation="portrait" paperSize="9" r:id="rId1"/>
  <headerFooter alignWithMargins="0">
    <oddFooter>&amp;L&amp;"宋体,加粗"投标书签署人签字：</oddFooter>
  </headerFooter>
</worksheet>
</file>

<file path=xl/worksheets/sheet4.xml><?xml version="1.0" encoding="utf-8"?>
<worksheet xmlns="http://schemas.openxmlformats.org/spreadsheetml/2006/main" xmlns:r="http://schemas.openxmlformats.org/officeDocument/2006/relationships">
  <dimension ref="A1:I79"/>
  <sheetViews>
    <sheetView zoomScalePageLayoutView="0" workbookViewId="0" topLeftCell="A1">
      <selection activeCell="J5" sqref="J5"/>
    </sheetView>
  </sheetViews>
  <sheetFormatPr defaultColWidth="9.00390625" defaultRowHeight="14.25"/>
  <cols>
    <col min="1" max="1" width="9.00390625" style="6" customWidth="1"/>
    <col min="2" max="2" width="14.625" style="7" customWidth="1"/>
    <col min="3" max="3" width="6.00390625" style="5" bestFit="1" customWidth="1"/>
    <col min="4" max="4" width="9.625" style="21" customWidth="1"/>
    <col min="5" max="6" width="9.625" style="8" customWidth="1"/>
    <col min="7" max="7" width="22.125" style="5" customWidth="1"/>
    <col min="8" max="16384" width="9.00390625" style="5" customWidth="1"/>
  </cols>
  <sheetData>
    <row r="1" spans="1:7" ht="30" customHeight="1">
      <c r="A1" s="86" t="s">
        <v>0</v>
      </c>
      <c r="B1" s="86"/>
      <c r="C1" s="86"/>
      <c r="D1" s="86"/>
      <c r="E1" s="86"/>
      <c r="F1" s="86"/>
      <c r="G1" s="86"/>
    </row>
    <row r="2" spans="1:7" s="20" customFormat="1" ht="30" customHeight="1">
      <c r="A2" s="25" t="s">
        <v>1</v>
      </c>
      <c r="B2" s="85" t="str">
        <f>'第100章（视频改造）'!B2:D2</f>
        <v>京平高速公路收费视频高清数字化改造工程</v>
      </c>
      <c r="C2" s="85"/>
      <c r="D2" s="85"/>
      <c r="E2" s="85"/>
      <c r="F2" s="85"/>
      <c r="G2" s="26" t="s">
        <v>50</v>
      </c>
    </row>
    <row r="3" spans="1:7" ht="30" customHeight="1">
      <c r="A3" s="83" t="s">
        <v>300</v>
      </c>
      <c r="B3" s="84"/>
      <c r="C3" s="84"/>
      <c r="D3" s="84"/>
      <c r="E3" s="84"/>
      <c r="F3" s="84"/>
      <c r="G3" s="84"/>
    </row>
    <row r="4" spans="1:7" ht="30" customHeight="1">
      <c r="A4" s="27" t="s">
        <v>48</v>
      </c>
      <c r="B4" s="28" t="s">
        <v>49</v>
      </c>
      <c r="C4" s="27" t="s">
        <v>5</v>
      </c>
      <c r="D4" s="29" t="s">
        <v>6</v>
      </c>
      <c r="E4" s="30" t="s">
        <v>7</v>
      </c>
      <c r="F4" s="30" t="s">
        <v>8</v>
      </c>
      <c r="G4" s="31" t="s">
        <v>312</v>
      </c>
    </row>
    <row r="5" spans="1:7" s="1" customFormat="1" ht="30" customHeight="1">
      <c r="A5" s="32" t="s">
        <v>184</v>
      </c>
      <c r="B5" s="55" t="s">
        <v>306</v>
      </c>
      <c r="C5" s="34"/>
      <c r="D5" s="35"/>
      <c r="E5" s="36"/>
      <c r="F5" s="37"/>
      <c r="G5" s="38"/>
    </row>
    <row r="6" spans="1:7" s="1" customFormat="1" ht="264">
      <c r="A6" s="34">
        <v>1</v>
      </c>
      <c r="B6" s="39" t="s">
        <v>185</v>
      </c>
      <c r="C6" s="34" t="s">
        <v>65</v>
      </c>
      <c r="D6" s="35">
        <v>119</v>
      </c>
      <c r="E6" s="36"/>
      <c r="F6" s="37">
        <f>ROUND(D6*E6,0)</f>
        <v>0</v>
      </c>
      <c r="G6" s="38" t="s">
        <v>186</v>
      </c>
    </row>
    <row r="7" spans="1:7" s="1" customFormat="1" ht="384">
      <c r="A7" s="34">
        <v>2</v>
      </c>
      <c r="B7" s="39" t="s">
        <v>187</v>
      </c>
      <c r="C7" s="34" t="s">
        <v>65</v>
      </c>
      <c r="D7" s="35">
        <v>119</v>
      </c>
      <c r="E7" s="36"/>
      <c r="F7" s="37">
        <f aca="true" t="shared" si="0" ref="F7:F70">ROUND(D7*E7,0)</f>
        <v>0</v>
      </c>
      <c r="G7" s="38" t="s">
        <v>188</v>
      </c>
    </row>
    <row r="8" spans="1:7" s="1" customFormat="1" ht="375.75" customHeight="1">
      <c r="A8" s="34" t="s">
        <v>190</v>
      </c>
      <c r="B8" s="39" t="s">
        <v>189</v>
      </c>
      <c r="C8" s="34" t="s">
        <v>65</v>
      </c>
      <c r="D8" s="35">
        <v>31</v>
      </c>
      <c r="E8" s="36"/>
      <c r="F8" s="37">
        <f t="shared" si="0"/>
        <v>0</v>
      </c>
      <c r="G8" s="57" t="s">
        <v>191</v>
      </c>
    </row>
    <row r="9" spans="1:7" s="14" customFormat="1" ht="30" customHeight="1">
      <c r="A9" s="34">
        <v>4</v>
      </c>
      <c r="B9" s="39" t="s">
        <v>192</v>
      </c>
      <c r="C9" s="34" t="s">
        <v>65</v>
      </c>
      <c r="D9" s="35">
        <v>12</v>
      </c>
      <c r="E9" s="36"/>
      <c r="F9" s="37">
        <f t="shared" si="0"/>
        <v>0</v>
      </c>
      <c r="G9" s="38" t="s">
        <v>193</v>
      </c>
    </row>
    <row r="10" spans="1:9" s="14" customFormat="1" ht="30" customHeight="1">
      <c r="A10" s="34">
        <v>5</v>
      </c>
      <c r="B10" s="39" t="s">
        <v>194</v>
      </c>
      <c r="C10" s="34" t="s">
        <v>84</v>
      </c>
      <c r="D10" s="35">
        <v>119</v>
      </c>
      <c r="E10" s="36"/>
      <c r="F10" s="37">
        <f t="shared" si="0"/>
        <v>0</v>
      </c>
      <c r="G10" s="38"/>
      <c r="I10" s="17"/>
    </row>
    <row r="11" spans="1:9" s="14" customFormat="1" ht="30" customHeight="1">
      <c r="A11" s="34">
        <v>6</v>
      </c>
      <c r="B11" s="39" t="s">
        <v>195</v>
      </c>
      <c r="C11" s="34" t="s">
        <v>71</v>
      </c>
      <c r="D11" s="35">
        <v>31</v>
      </c>
      <c r="E11" s="36"/>
      <c r="F11" s="37">
        <f t="shared" si="0"/>
        <v>0</v>
      </c>
      <c r="G11" s="38"/>
      <c r="I11" s="17"/>
    </row>
    <row r="12" spans="1:7" s="14" customFormat="1" ht="324">
      <c r="A12" s="34">
        <v>7</v>
      </c>
      <c r="B12" s="39" t="s">
        <v>196</v>
      </c>
      <c r="C12" s="34" t="s">
        <v>84</v>
      </c>
      <c r="D12" s="35">
        <v>12</v>
      </c>
      <c r="E12" s="36"/>
      <c r="F12" s="37">
        <f t="shared" si="0"/>
        <v>0</v>
      </c>
      <c r="G12" s="38" t="s">
        <v>197</v>
      </c>
    </row>
    <row r="13" spans="1:7" s="14" customFormat="1" ht="324">
      <c r="A13" s="34" t="s">
        <v>199</v>
      </c>
      <c r="B13" s="39" t="s">
        <v>198</v>
      </c>
      <c r="C13" s="34" t="s">
        <v>84</v>
      </c>
      <c r="D13" s="35">
        <v>1</v>
      </c>
      <c r="E13" s="36"/>
      <c r="F13" s="37">
        <f t="shared" si="0"/>
        <v>0</v>
      </c>
      <c r="G13" s="38" t="s">
        <v>200</v>
      </c>
    </row>
    <row r="14" spans="1:7" s="14" customFormat="1" ht="393.75">
      <c r="A14" s="34">
        <v>9</v>
      </c>
      <c r="B14" s="39" t="s">
        <v>201</v>
      </c>
      <c r="C14" s="34" t="s">
        <v>84</v>
      </c>
      <c r="D14" s="35">
        <v>25</v>
      </c>
      <c r="E14" s="36"/>
      <c r="F14" s="37">
        <f t="shared" si="0"/>
        <v>0</v>
      </c>
      <c r="G14" s="58" t="s">
        <v>202</v>
      </c>
    </row>
    <row r="15" spans="1:7" s="14" customFormat="1" ht="395.25" customHeight="1">
      <c r="A15" s="40" t="s">
        <v>204</v>
      </c>
      <c r="B15" s="39" t="s">
        <v>203</v>
      </c>
      <c r="C15" s="34" t="s">
        <v>84</v>
      </c>
      <c r="D15" s="35">
        <v>1</v>
      </c>
      <c r="E15" s="36"/>
      <c r="F15" s="37">
        <f t="shared" si="0"/>
        <v>0</v>
      </c>
      <c r="G15" s="58" t="s">
        <v>205</v>
      </c>
    </row>
    <row r="16" spans="1:7" s="14" customFormat="1" ht="30" customHeight="1">
      <c r="A16" s="40" t="s">
        <v>207</v>
      </c>
      <c r="B16" s="39" t="s">
        <v>206</v>
      </c>
      <c r="C16" s="34" t="s">
        <v>65</v>
      </c>
      <c r="D16" s="35">
        <v>2</v>
      </c>
      <c r="E16" s="36"/>
      <c r="F16" s="37">
        <f t="shared" si="0"/>
        <v>0</v>
      </c>
      <c r="G16" s="38" t="s">
        <v>321</v>
      </c>
    </row>
    <row r="17" spans="1:7" s="14" customFormat="1" ht="93.75" customHeight="1">
      <c r="A17" s="40" t="s">
        <v>209</v>
      </c>
      <c r="B17" s="39" t="s">
        <v>208</v>
      </c>
      <c r="C17" s="34" t="s">
        <v>27</v>
      </c>
      <c r="D17" s="35">
        <v>1</v>
      </c>
      <c r="E17" s="36"/>
      <c r="F17" s="37">
        <f t="shared" si="0"/>
        <v>0</v>
      </c>
      <c r="G17" s="38" t="s">
        <v>210</v>
      </c>
    </row>
    <row r="18" spans="1:7" s="14" customFormat="1" ht="48">
      <c r="A18" s="40" t="s">
        <v>214</v>
      </c>
      <c r="B18" s="39" t="s">
        <v>211</v>
      </c>
      <c r="C18" s="34" t="s">
        <v>27</v>
      </c>
      <c r="D18" s="35">
        <v>1</v>
      </c>
      <c r="E18" s="36"/>
      <c r="F18" s="37">
        <f t="shared" si="0"/>
        <v>0</v>
      </c>
      <c r="G18" s="38"/>
    </row>
    <row r="19" spans="1:7" s="1" customFormat="1" ht="30" customHeight="1">
      <c r="A19" s="32" t="s">
        <v>212</v>
      </c>
      <c r="B19" s="33" t="s">
        <v>213</v>
      </c>
      <c r="C19" s="34"/>
      <c r="D19" s="35"/>
      <c r="E19" s="36"/>
      <c r="F19" s="37"/>
      <c r="G19" s="38"/>
    </row>
    <row r="20" spans="1:7" s="1" customFormat="1" ht="360">
      <c r="A20" s="34" t="s">
        <v>216</v>
      </c>
      <c r="B20" s="39" t="s">
        <v>215</v>
      </c>
      <c r="C20" s="34" t="s">
        <v>58</v>
      </c>
      <c r="D20" s="35">
        <v>126</v>
      </c>
      <c r="E20" s="36"/>
      <c r="F20" s="37">
        <f t="shared" si="0"/>
        <v>0</v>
      </c>
      <c r="G20" s="38" t="s">
        <v>217</v>
      </c>
    </row>
    <row r="21" spans="1:7" s="1" customFormat="1" ht="30" customHeight="1">
      <c r="A21" s="34">
        <v>2</v>
      </c>
      <c r="B21" s="39" t="s">
        <v>218</v>
      </c>
      <c r="C21" s="34" t="s">
        <v>84</v>
      </c>
      <c r="D21" s="35">
        <v>126</v>
      </c>
      <c r="E21" s="36"/>
      <c r="F21" s="37">
        <f t="shared" si="0"/>
        <v>0</v>
      </c>
      <c r="G21" s="38" t="s">
        <v>219</v>
      </c>
    </row>
    <row r="22" spans="1:7" s="1" customFormat="1" ht="30" customHeight="1">
      <c r="A22" s="34">
        <v>3</v>
      </c>
      <c r="B22" s="39" t="s">
        <v>220</v>
      </c>
      <c r="C22" s="42" t="s">
        <v>325</v>
      </c>
      <c r="D22" s="35">
        <v>2520</v>
      </c>
      <c r="E22" s="36"/>
      <c r="F22" s="37">
        <f t="shared" si="0"/>
        <v>0</v>
      </c>
      <c r="G22" s="38" t="s">
        <v>221</v>
      </c>
    </row>
    <row r="23" spans="1:7" s="1" customFormat="1" ht="36">
      <c r="A23" s="32" t="s">
        <v>222</v>
      </c>
      <c r="B23" s="33" t="s">
        <v>223</v>
      </c>
      <c r="C23" s="34"/>
      <c r="D23" s="35"/>
      <c r="E23" s="36"/>
      <c r="F23" s="37"/>
      <c r="G23" s="38"/>
    </row>
    <row r="24" spans="1:7" s="1" customFormat="1" ht="244.5" customHeight="1">
      <c r="A24" s="34" t="s">
        <v>216</v>
      </c>
      <c r="B24" s="39" t="s">
        <v>224</v>
      </c>
      <c r="C24" s="34" t="s">
        <v>58</v>
      </c>
      <c r="D24" s="35">
        <v>1</v>
      </c>
      <c r="E24" s="36"/>
      <c r="F24" s="37">
        <f t="shared" si="0"/>
        <v>0</v>
      </c>
      <c r="G24" s="59" t="s">
        <v>225</v>
      </c>
    </row>
    <row r="25" spans="1:7" s="1" customFormat="1" ht="228.75" customHeight="1">
      <c r="A25" s="34" t="s">
        <v>227</v>
      </c>
      <c r="B25" s="39" t="s">
        <v>226</v>
      </c>
      <c r="C25" s="34" t="s">
        <v>65</v>
      </c>
      <c r="D25" s="35">
        <v>1</v>
      </c>
      <c r="E25" s="36"/>
      <c r="F25" s="37">
        <f t="shared" si="0"/>
        <v>0</v>
      </c>
      <c r="G25" s="38" t="s">
        <v>228</v>
      </c>
    </row>
    <row r="26" spans="1:7" s="1" customFormat="1" ht="96">
      <c r="A26" s="34">
        <v>3</v>
      </c>
      <c r="B26" s="39" t="s">
        <v>229</v>
      </c>
      <c r="C26" s="34" t="s">
        <v>65</v>
      </c>
      <c r="D26" s="35">
        <v>2</v>
      </c>
      <c r="E26" s="36"/>
      <c r="F26" s="37">
        <f t="shared" si="0"/>
        <v>0</v>
      </c>
      <c r="G26" s="38" t="s">
        <v>230</v>
      </c>
    </row>
    <row r="27" spans="1:7" s="1" customFormat="1" ht="306" customHeight="1">
      <c r="A27" s="34">
        <v>4</v>
      </c>
      <c r="B27" s="39" t="s">
        <v>231</v>
      </c>
      <c r="C27" s="34" t="s">
        <v>65</v>
      </c>
      <c r="D27" s="35">
        <v>1</v>
      </c>
      <c r="E27" s="36"/>
      <c r="F27" s="37">
        <f t="shared" si="0"/>
        <v>0</v>
      </c>
      <c r="G27" s="38" t="s">
        <v>232</v>
      </c>
    </row>
    <row r="28" spans="1:7" s="1" customFormat="1" ht="210" customHeight="1">
      <c r="A28" s="34">
        <v>5</v>
      </c>
      <c r="B28" s="39" t="s">
        <v>233</v>
      </c>
      <c r="C28" s="34" t="s">
        <v>65</v>
      </c>
      <c r="D28" s="35">
        <v>1</v>
      </c>
      <c r="E28" s="36"/>
      <c r="F28" s="37">
        <f t="shared" si="0"/>
        <v>0</v>
      </c>
      <c r="G28" s="38" t="s">
        <v>238</v>
      </c>
    </row>
    <row r="29" spans="1:7" s="1" customFormat="1" ht="30" customHeight="1">
      <c r="A29" s="34">
        <v>6</v>
      </c>
      <c r="B29" s="39" t="s">
        <v>234</v>
      </c>
      <c r="C29" s="34" t="s">
        <v>65</v>
      </c>
      <c r="D29" s="35">
        <v>1</v>
      </c>
      <c r="E29" s="36"/>
      <c r="F29" s="37">
        <f t="shared" si="0"/>
        <v>0</v>
      </c>
      <c r="G29" s="38" t="s">
        <v>239</v>
      </c>
    </row>
    <row r="30" spans="1:7" s="1" customFormat="1" ht="156">
      <c r="A30" s="34" t="s">
        <v>237</v>
      </c>
      <c r="B30" s="39" t="s">
        <v>235</v>
      </c>
      <c r="C30" s="34" t="s">
        <v>58</v>
      </c>
      <c r="D30" s="35">
        <v>2</v>
      </c>
      <c r="E30" s="36"/>
      <c r="F30" s="37">
        <f t="shared" si="0"/>
        <v>0</v>
      </c>
      <c r="G30" s="38" t="s">
        <v>240</v>
      </c>
    </row>
    <row r="31" spans="1:7" s="17" customFormat="1" ht="30" customHeight="1">
      <c r="A31" s="34">
        <v>8</v>
      </c>
      <c r="B31" s="39" t="s">
        <v>236</v>
      </c>
      <c r="C31" s="34" t="s">
        <v>313</v>
      </c>
      <c r="D31" s="35">
        <v>3</v>
      </c>
      <c r="E31" s="36"/>
      <c r="F31" s="37">
        <f t="shared" si="0"/>
        <v>0</v>
      </c>
      <c r="G31" s="38" t="s">
        <v>310</v>
      </c>
    </row>
    <row r="32" spans="1:7" s="1" customFormat="1" ht="156">
      <c r="A32" s="34">
        <v>9</v>
      </c>
      <c r="B32" s="39" t="s">
        <v>195</v>
      </c>
      <c r="C32" s="34" t="s">
        <v>65</v>
      </c>
      <c r="D32" s="35">
        <v>4</v>
      </c>
      <c r="E32" s="36"/>
      <c r="F32" s="37">
        <f t="shared" si="0"/>
        <v>0</v>
      </c>
      <c r="G32" s="38" t="s">
        <v>244</v>
      </c>
    </row>
    <row r="33" spans="1:7" s="1" customFormat="1" ht="30" customHeight="1">
      <c r="A33" s="34">
        <v>10</v>
      </c>
      <c r="B33" s="39" t="s">
        <v>241</v>
      </c>
      <c r="C33" s="34" t="s">
        <v>27</v>
      </c>
      <c r="D33" s="35">
        <v>1</v>
      </c>
      <c r="E33" s="36"/>
      <c r="F33" s="37">
        <f t="shared" si="0"/>
        <v>0</v>
      </c>
      <c r="G33" s="38" t="s">
        <v>245</v>
      </c>
    </row>
    <row r="34" spans="1:7" s="1" customFormat="1" ht="30" customHeight="1">
      <c r="A34" s="34">
        <v>11</v>
      </c>
      <c r="B34" s="39" t="s">
        <v>242</v>
      </c>
      <c r="C34" s="34" t="s">
        <v>27</v>
      </c>
      <c r="D34" s="35">
        <v>1</v>
      </c>
      <c r="E34" s="36"/>
      <c r="F34" s="37">
        <f t="shared" si="0"/>
        <v>0</v>
      </c>
      <c r="G34" s="38"/>
    </row>
    <row r="35" spans="1:7" s="1" customFormat="1" ht="30" customHeight="1">
      <c r="A35" s="34">
        <v>12</v>
      </c>
      <c r="B35" s="39" t="s">
        <v>243</v>
      </c>
      <c r="C35" s="34" t="s">
        <v>27</v>
      </c>
      <c r="D35" s="35">
        <v>1</v>
      </c>
      <c r="E35" s="36"/>
      <c r="F35" s="37">
        <f t="shared" si="0"/>
        <v>0</v>
      </c>
      <c r="G35" s="38"/>
    </row>
    <row r="36" spans="1:7" s="1" customFormat="1" ht="30" customHeight="1">
      <c r="A36" s="43">
        <v>13</v>
      </c>
      <c r="B36" s="39" t="s">
        <v>311</v>
      </c>
      <c r="C36" s="34" t="s">
        <v>27</v>
      </c>
      <c r="D36" s="35">
        <v>1</v>
      </c>
      <c r="E36" s="36"/>
      <c r="F36" s="37">
        <f t="shared" si="0"/>
        <v>0</v>
      </c>
      <c r="G36" s="38" t="s">
        <v>246</v>
      </c>
    </row>
    <row r="37" spans="1:7" s="1" customFormat="1" ht="30" customHeight="1">
      <c r="A37" s="60" t="s">
        <v>247</v>
      </c>
      <c r="B37" s="33" t="s">
        <v>248</v>
      </c>
      <c r="C37" s="34"/>
      <c r="D37" s="35"/>
      <c r="E37" s="36"/>
      <c r="F37" s="37"/>
      <c r="G37" s="38"/>
    </row>
    <row r="38" spans="1:7" s="1" customFormat="1" ht="283.5" customHeight="1">
      <c r="A38" s="43">
        <v>1</v>
      </c>
      <c r="B38" s="39" t="s">
        <v>249</v>
      </c>
      <c r="C38" s="34" t="s">
        <v>65</v>
      </c>
      <c r="D38" s="35">
        <v>1</v>
      </c>
      <c r="E38" s="36"/>
      <c r="F38" s="37">
        <f t="shared" si="0"/>
        <v>0</v>
      </c>
      <c r="G38" s="61" t="s">
        <v>251</v>
      </c>
    </row>
    <row r="39" spans="1:7" s="1" customFormat="1" ht="30" customHeight="1">
      <c r="A39" s="43">
        <v>2</v>
      </c>
      <c r="B39" s="39" t="s">
        <v>250</v>
      </c>
      <c r="C39" s="34" t="s">
        <v>84</v>
      </c>
      <c r="D39" s="35">
        <v>119</v>
      </c>
      <c r="E39" s="36"/>
      <c r="F39" s="37">
        <f t="shared" si="0"/>
        <v>0</v>
      </c>
      <c r="G39" s="38" t="s">
        <v>252</v>
      </c>
    </row>
    <row r="40" spans="1:7" s="1" customFormat="1" ht="30" customHeight="1">
      <c r="A40" s="60" t="s">
        <v>253</v>
      </c>
      <c r="B40" s="33" t="s">
        <v>254</v>
      </c>
      <c r="C40" s="34"/>
      <c r="D40" s="35"/>
      <c r="E40" s="36"/>
      <c r="F40" s="37"/>
      <c r="G40" s="38"/>
    </row>
    <row r="41" spans="1:7" s="1" customFormat="1" ht="264">
      <c r="A41" s="43" t="s">
        <v>216</v>
      </c>
      <c r="B41" s="39" t="s">
        <v>255</v>
      </c>
      <c r="C41" s="34" t="s">
        <v>58</v>
      </c>
      <c r="D41" s="72">
        <v>126</v>
      </c>
      <c r="E41" s="36"/>
      <c r="F41" s="37">
        <f t="shared" si="0"/>
        <v>0</v>
      </c>
      <c r="G41" s="38" t="s">
        <v>259</v>
      </c>
    </row>
    <row r="42" spans="1:7" s="1" customFormat="1" ht="48">
      <c r="A42" s="43">
        <v>2</v>
      </c>
      <c r="B42" s="39" t="s">
        <v>256</v>
      </c>
      <c r="C42" s="34" t="s">
        <v>84</v>
      </c>
      <c r="D42" s="35">
        <v>119</v>
      </c>
      <c r="E42" s="36"/>
      <c r="F42" s="37">
        <f t="shared" si="0"/>
        <v>0</v>
      </c>
      <c r="G42" s="38" t="s">
        <v>260</v>
      </c>
    </row>
    <row r="43" spans="1:7" s="1" customFormat="1" ht="30" customHeight="1">
      <c r="A43" s="34">
        <v>3</v>
      </c>
      <c r="B43" s="39" t="s">
        <v>257</v>
      </c>
      <c r="C43" s="34" t="s">
        <v>84</v>
      </c>
      <c r="D43" s="35">
        <v>119</v>
      </c>
      <c r="E43" s="36"/>
      <c r="F43" s="37">
        <f t="shared" si="0"/>
        <v>0</v>
      </c>
      <c r="G43" s="38"/>
    </row>
    <row r="44" spans="1:7" s="1" customFormat="1" ht="30" customHeight="1">
      <c r="A44" s="34">
        <v>4</v>
      </c>
      <c r="B44" s="39" t="s">
        <v>254</v>
      </c>
      <c r="C44" s="34" t="s">
        <v>58</v>
      </c>
      <c r="D44" s="35">
        <v>119</v>
      </c>
      <c r="E44" s="36"/>
      <c r="F44" s="37">
        <f t="shared" si="0"/>
        <v>0</v>
      </c>
      <c r="G44" s="38" t="s">
        <v>261</v>
      </c>
    </row>
    <row r="45" spans="1:7" s="1" customFormat="1" ht="30" customHeight="1">
      <c r="A45" s="34">
        <v>5</v>
      </c>
      <c r="B45" s="39" t="s">
        <v>258</v>
      </c>
      <c r="C45" s="34" t="s">
        <v>27</v>
      </c>
      <c r="D45" s="35">
        <v>1</v>
      </c>
      <c r="E45" s="36"/>
      <c r="F45" s="37">
        <f t="shared" si="0"/>
        <v>0</v>
      </c>
      <c r="G45" s="38"/>
    </row>
    <row r="46" spans="1:7" s="1" customFormat="1" ht="30" customHeight="1">
      <c r="A46" s="32" t="s">
        <v>262</v>
      </c>
      <c r="B46" s="33" t="s">
        <v>263</v>
      </c>
      <c r="C46" s="34"/>
      <c r="D46" s="35"/>
      <c r="E46" s="36"/>
      <c r="F46" s="37"/>
      <c r="G46" s="38"/>
    </row>
    <row r="47" spans="1:7" s="1" customFormat="1" ht="30" customHeight="1">
      <c r="A47" s="34">
        <v>1</v>
      </c>
      <c r="B47" s="39" t="s">
        <v>264</v>
      </c>
      <c r="C47" s="34" t="s">
        <v>65</v>
      </c>
      <c r="D47" s="35">
        <v>1</v>
      </c>
      <c r="E47" s="36"/>
      <c r="F47" s="37">
        <f t="shared" si="0"/>
        <v>0</v>
      </c>
      <c r="G47" s="38" t="s">
        <v>265</v>
      </c>
    </row>
    <row r="48" spans="1:7" s="1" customFormat="1" ht="30" customHeight="1">
      <c r="A48" s="34">
        <v>2</v>
      </c>
      <c r="B48" s="39" t="s">
        <v>266</v>
      </c>
      <c r="C48" s="34" t="s">
        <v>65</v>
      </c>
      <c r="D48" s="35">
        <v>2</v>
      </c>
      <c r="E48" s="36"/>
      <c r="F48" s="37">
        <f t="shared" si="0"/>
        <v>0</v>
      </c>
      <c r="G48" s="38"/>
    </row>
    <row r="49" spans="1:7" s="1" customFormat="1" ht="30" customHeight="1">
      <c r="A49" s="34">
        <v>3</v>
      </c>
      <c r="B49" s="39" t="s">
        <v>267</v>
      </c>
      <c r="C49" s="34" t="s">
        <v>65</v>
      </c>
      <c r="D49" s="35">
        <v>23</v>
      </c>
      <c r="E49" s="36"/>
      <c r="F49" s="37">
        <f t="shared" si="0"/>
        <v>0</v>
      </c>
      <c r="G49" s="38"/>
    </row>
    <row r="50" spans="1:7" s="1" customFormat="1" ht="30" customHeight="1">
      <c r="A50" s="34">
        <v>4</v>
      </c>
      <c r="B50" s="39" t="s">
        <v>268</v>
      </c>
      <c r="C50" s="34" t="s">
        <v>65</v>
      </c>
      <c r="D50" s="35">
        <v>7</v>
      </c>
      <c r="E50" s="36"/>
      <c r="F50" s="37">
        <f t="shared" si="0"/>
        <v>0</v>
      </c>
      <c r="G50" s="38"/>
    </row>
    <row r="51" spans="1:7" s="1" customFormat="1" ht="30" customHeight="1">
      <c r="A51" s="34">
        <v>5</v>
      </c>
      <c r="B51" s="39" t="s">
        <v>269</v>
      </c>
      <c r="C51" s="34" t="s">
        <v>65</v>
      </c>
      <c r="D51" s="35">
        <v>1</v>
      </c>
      <c r="E51" s="36"/>
      <c r="F51" s="37">
        <f t="shared" si="0"/>
        <v>0</v>
      </c>
      <c r="G51" s="38"/>
    </row>
    <row r="52" spans="1:7" s="1" customFormat="1" ht="30" customHeight="1">
      <c r="A52" s="34">
        <v>6</v>
      </c>
      <c r="B52" s="39" t="s">
        <v>270</v>
      </c>
      <c r="C52" s="34" t="s">
        <v>65</v>
      </c>
      <c r="D52" s="35">
        <v>119</v>
      </c>
      <c r="E52" s="36"/>
      <c r="F52" s="37">
        <f t="shared" si="0"/>
        <v>0</v>
      </c>
      <c r="G52" s="38"/>
    </row>
    <row r="53" spans="1:7" s="1" customFormat="1" ht="30" customHeight="1">
      <c r="A53" s="34">
        <v>7</v>
      </c>
      <c r="B53" s="41" t="s">
        <v>307</v>
      </c>
      <c r="C53" s="42" t="s">
        <v>325</v>
      </c>
      <c r="D53" s="36">
        <v>3350</v>
      </c>
      <c r="E53" s="36"/>
      <c r="F53" s="37">
        <f t="shared" si="0"/>
        <v>0</v>
      </c>
      <c r="G53" s="38" t="s">
        <v>271</v>
      </c>
    </row>
    <row r="54" spans="1:7" s="1" customFormat="1" ht="30" customHeight="1">
      <c r="A54" s="34">
        <v>8</v>
      </c>
      <c r="B54" s="41" t="s">
        <v>308</v>
      </c>
      <c r="C54" s="42" t="s">
        <v>325</v>
      </c>
      <c r="D54" s="36">
        <v>1200</v>
      </c>
      <c r="E54" s="36"/>
      <c r="F54" s="37">
        <f t="shared" si="0"/>
        <v>0</v>
      </c>
      <c r="G54" s="38" t="s">
        <v>272</v>
      </c>
    </row>
    <row r="55" spans="1:7" s="1" customFormat="1" ht="30" customHeight="1">
      <c r="A55" s="32" t="s">
        <v>273</v>
      </c>
      <c r="B55" s="33" t="s">
        <v>274</v>
      </c>
      <c r="C55" s="34"/>
      <c r="D55" s="35"/>
      <c r="E55" s="36"/>
      <c r="F55" s="37"/>
      <c r="G55" s="38"/>
    </row>
    <row r="56" spans="1:7" s="1" customFormat="1" ht="30" customHeight="1">
      <c r="A56" s="34">
        <v>1</v>
      </c>
      <c r="B56" s="39" t="s">
        <v>275</v>
      </c>
      <c r="C56" s="34" t="s">
        <v>58</v>
      </c>
      <c r="D56" s="35">
        <v>2</v>
      </c>
      <c r="E56" s="36"/>
      <c r="F56" s="37">
        <f t="shared" si="0"/>
        <v>0</v>
      </c>
      <c r="G56" s="38" t="s">
        <v>276</v>
      </c>
    </row>
    <row r="57" spans="1:7" s="1" customFormat="1" ht="30" customHeight="1">
      <c r="A57" s="32" t="s">
        <v>277</v>
      </c>
      <c r="B57" s="33" t="s">
        <v>278</v>
      </c>
      <c r="C57" s="34"/>
      <c r="D57" s="35"/>
      <c r="E57" s="36"/>
      <c r="F57" s="37"/>
      <c r="G57" s="38"/>
    </row>
    <row r="58" spans="1:7" s="1" customFormat="1" ht="30" customHeight="1">
      <c r="A58" s="34">
        <v>1</v>
      </c>
      <c r="B58" s="39" t="s">
        <v>279</v>
      </c>
      <c r="C58" s="34" t="s">
        <v>27</v>
      </c>
      <c r="D58" s="35">
        <v>1</v>
      </c>
      <c r="E58" s="36"/>
      <c r="F58" s="37">
        <f t="shared" si="0"/>
        <v>0</v>
      </c>
      <c r="G58" s="38"/>
    </row>
    <row r="59" spans="1:7" s="1" customFormat="1" ht="30" customHeight="1">
      <c r="A59" s="32" t="s">
        <v>280</v>
      </c>
      <c r="B59" s="33" t="s">
        <v>174</v>
      </c>
      <c r="C59" s="34"/>
      <c r="D59" s="35"/>
      <c r="E59" s="36"/>
      <c r="F59" s="37"/>
      <c r="G59" s="38"/>
    </row>
    <row r="60" spans="1:7" s="1" customFormat="1" ht="30" customHeight="1">
      <c r="A60" s="34">
        <v>1</v>
      </c>
      <c r="B60" s="39" t="s">
        <v>174</v>
      </c>
      <c r="C60" s="34" t="s">
        <v>27</v>
      </c>
      <c r="D60" s="35">
        <v>1</v>
      </c>
      <c r="E60" s="36"/>
      <c r="F60" s="37">
        <f t="shared" si="0"/>
        <v>0</v>
      </c>
      <c r="G60" s="38"/>
    </row>
    <row r="61" spans="1:7" s="1" customFormat="1" ht="30" customHeight="1">
      <c r="A61" s="32" t="s">
        <v>281</v>
      </c>
      <c r="B61" s="33" t="s">
        <v>282</v>
      </c>
      <c r="C61" s="34"/>
      <c r="D61" s="35"/>
      <c r="E61" s="36"/>
      <c r="F61" s="37"/>
      <c r="G61" s="38"/>
    </row>
    <row r="62" spans="1:7" s="1" customFormat="1" ht="30" customHeight="1">
      <c r="A62" s="34">
        <v>1</v>
      </c>
      <c r="B62" s="39" t="s">
        <v>185</v>
      </c>
      <c r="C62" s="34" t="s">
        <v>65</v>
      </c>
      <c r="D62" s="35">
        <v>13</v>
      </c>
      <c r="E62" s="36"/>
      <c r="F62" s="37">
        <f t="shared" si="0"/>
        <v>0</v>
      </c>
      <c r="G62" s="38" t="s">
        <v>314</v>
      </c>
    </row>
    <row r="63" spans="1:7" s="1" customFormat="1" ht="30" customHeight="1">
      <c r="A63" s="34">
        <v>2</v>
      </c>
      <c r="B63" s="39" t="s">
        <v>187</v>
      </c>
      <c r="C63" s="34" t="s">
        <v>65</v>
      </c>
      <c r="D63" s="35">
        <v>13</v>
      </c>
      <c r="E63" s="36"/>
      <c r="F63" s="37">
        <f t="shared" si="0"/>
        <v>0</v>
      </c>
      <c r="G63" s="38" t="s">
        <v>316</v>
      </c>
    </row>
    <row r="64" spans="1:7" s="1" customFormat="1" ht="30" customHeight="1">
      <c r="A64" s="34">
        <v>3</v>
      </c>
      <c r="B64" s="39" t="s">
        <v>189</v>
      </c>
      <c r="C64" s="34" t="s">
        <v>65</v>
      </c>
      <c r="D64" s="35">
        <v>13</v>
      </c>
      <c r="E64" s="36"/>
      <c r="F64" s="37">
        <f t="shared" si="0"/>
        <v>0</v>
      </c>
      <c r="G64" s="38" t="s">
        <v>317</v>
      </c>
    </row>
    <row r="65" spans="1:7" s="1" customFormat="1" ht="30" customHeight="1">
      <c r="A65" s="34">
        <v>4</v>
      </c>
      <c r="B65" s="39" t="s">
        <v>255</v>
      </c>
      <c r="C65" s="34" t="s">
        <v>320</v>
      </c>
      <c r="D65" s="35">
        <v>5</v>
      </c>
      <c r="E65" s="36"/>
      <c r="F65" s="37">
        <f t="shared" si="0"/>
        <v>0</v>
      </c>
      <c r="G65" s="38" t="s">
        <v>319</v>
      </c>
    </row>
    <row r="66" spans="1:7" s="1" customFormat="1" ht="30" customHeight="1">
      <c r="A66" s="34">
        <v>5</v>
      </c>
      <c r="B66" s="39" t="s">
        <v>315</v>
      </c>
      <c r="C66" s="34" t="s">
        <v>58</v>
      </c>
      <c r="D66" s="35">
        <v>5</v>
      </c>
      <c r="E66" s="36"/>
      <c r="F66" s="37">
        <f t="shared" si="0"/>
        <v>0</v>
      </c>
      <c r="G66" s="38" t="s">
        <v>318</v>
      </c>
    </row>
    <row r="67" spans="1:7" s="1" customFormat="1" ht="30" customHeight="1">
      <c r="A67" s="32" t="s">
        <v>283</v>
      </c>
      <c r="B67" s="33" t="s">
        <v>284</v>
      </c>
      <c r="C67" s="34"/>
      <c r="D67" s="35"/>
      <c r="E67" s="36"/>
      <c r="F67" s="37"/>
      <c r="G67" s="38"/>
    </row>
    <row r="68" spans="1:7" s="1" customFormat="1" ht="30" customHeight="1">
      <c r="A68" s="34">
        <v>1</v>
      </c>
      <c r="B68" s="39" t="s">
        <v>285</v>
      </c>
      <c r="C68" s="34" t="s">
        <v>27</v>
      </c>
      <c r="D68" s="35">
        <v>1</v>
      </c>
      <c r="E68" s="36"/>
      <c r="F68" s="37">
        <f t="shared" si="0"/>
        <v>0</v>
      </c>
      <c r="G68" s="38"/>
    </row>
    <row r="69" spans="1:7" s="1" customFormat="1" ht="30" customHeight="1">
      <c r="A69" s="32" t="s">
        <v>286</v>
      </c>
      <c r="B69" s="33" t="s">
        <v>287</v>
      </c>
      <c r="C69" s="34"/>
      <c r="D69" s="35"/>
      <c r="E69" s="36"/>
      <c r="F69" s="37"/>
      <c r="G69" s="38"/>
    </row>
    <row r="70" spans="1:7" s="1" customFormat="1" ht="30" customHeight="1">
      <c r="A70" s="34">
        <v>1</v>
      </c>
      <c r="B70" s="39" t="s">
        <v>288</v>
      </c>
      <c r="C70" s="42" t="s">
        <v>325</v>
      </c>
      <c r="D70" s="36">
        <v>4800</v>
      </c>
      <c r="E70" s="36"/>
      <c r="F70" s="37">
        <f t="shared" si="0"/>
        <v>0</v>
      </c>
      <c r="G70" s="38" t="s">
        <v>289</v>
      </c>
    </row>
    <row r="71" spans="1:7" s="1" customFormat="1" ht="30" customHeight="1">
      <c r="A71" s="34">
        <v>2</v>
      </c>
      <c r="B71" s="39" t="s">
        <v>290</v>
      </c>
      <c r="C71" s="42" t="s">
        <v>325</v>
      </c>
      <c r="D71" s="36">
        <v>3650</v>
      </c>
      <c r="E71" s="36"/>
      <c r="F71" s="37">
        <f>ROUND(D71*E71,0)</f>
        <v>0</v>
      </c>
      <c r="G71" s="38"/>
    </row>
    <row r="72" spans="1:7" s="1" customFormat="1" ht="30" customHeight="1">
      <c r="A72" s="34">
        <v>3</v>
      </c>
      <c r="B72" s="39" t="s">
        <v>291</v>
      </c>
      <c r="C72" s="42" t="s">
        <v>325</v>
      </c>
      <c r="D72" s="36">
        <v>3570</v>
      </c>
      <c r="E72" s="36"/>
      <c r="F72" s="37">
        <f>ROUND(D72*E72,0)</f>
        <v>0</v>
      </c>
      <c r="G72" s="53" t="s">
        <v>323</v>
      </c>
    </row>
    <row r="73" spans="1:7" s="1" customFormat="1" ht="30" customHeight="1">
      <c r="A73" s="34">
        <v>4</v>
      </c>
      <c r="B73" s="51" t="s">
        <v>322</v>
      </c>
      <c r="C73" s="42" t="s">
        <v>325</v>
      </c>
      <c r="D73" s="36">
        <v>3570</v>
      </c>
      <c r="E73" s="36"/>
      <c r="F73" s="37">
        <f>ROUND(D73*E73,0)</f>
        <v>0</v>
      </c>
      <c r="G73" s="53" t="s">
        <v>322</v>
      </c>
    </row>
    <row r="74" spans="1:7" s="1" customFormat="1" ht="30" customHeight="1">
      <c r="A74" s="34">
        <v>5</v>
      </c>
      <c r="B74" s="39" t="s">
        <v>90</v>
      </c>
      <c r="C74" s="34" t="s">
        <v>58</v>
      </c>
      <c r="D74" s="35">
        <v>31</v>
      </c>
      <c r="E74" s="36"/>
      <c r="F74" s="37">
        <f>ROUND(D74*E74,0)</f>
        <v>0</v>
      </c>
      <c r="G74" s="38" t="s">
        <v>292</v>
      </c>
    </row>
    <row r="75" spans="1:7" s="15" customFormat="1" ht="30" customHeight="1">
      <c r="A75" s="92" t="s">
        <v>297</v>
      </c>
      <c r="B75" s="88"/>
      <c r="C75" s="88"/>
      <c r="D75" s="88"/>
      <c r="E75" s="89">
        <f>SUM(F5:F74)</f>
        <v>0</v>
      </c>
      <c r="F75" s="89"/>
      <c r="G75" s="56" t="s">
        <v>51</v>
      </c>
    </row>
    <row r="76" spans="1:7" ht="36" customHeight="1">
      <c r="A76" s="90" t="s">
        <v>179</v>
      </c>
      <c r="B76" s="90"/>
      <c r="C76" s="90"/>
      <c r="D76" s="90"/>
      <c r="E76" s="90"/>
      <c r="F76" s="90"/>
      <c r="G76" s="90"/>
    </row>
    <row r="77" spans="1:7" ht="30" customHeight="1">
      <c r="A77" s="91" t="s">
        <v>180</v>
      </c>
      <c r="B77" s="91"/>
      <c r="C77" s="91"/>
      <c r="D77" s="91"/>
      <c r="E77" s="91"/>
      <c r="F77" s="91"/>
      <c r="G77" s="91"/>
    </row>
    <row r="78" spans="1:7" ht="19.5" customHeight="1">
      <c r="A78" s="82" t="s">
        <v>181</v>
      </c>
      <c r="B78" s="82"/>
      <c r="C78" s="82"/>
      <c r="D78" s="82"/>
      <c r="E78" s="82"/>
      <c r="F78" s="82"/>
      <c r="G78" s="82"/>
    </row>
    <row r="79" spans="1:7" ht="14.25">
      <c r="A79" s="62"/>
      <c r="B79" s="63"/>
      <c r="C79" s="64"/>
      <c r="D79" s="65"/>
      <c r="E79" s="66"/>
      <c r="F79" s="66"/>
      <c r="G79" s="64"/>
    </row>
  </sheetData>
  <sheetProtection password="E416" sheet="1"/>
  <protectedRanges>
    <protectedRange sqref="E6 E7 E8 E9:E11 E12 E13 E14 E15 E16 E17 E18 E20 E21:E22 E24 E25 E26:E27 E28:E31 E32:E36 E38:E39 E41:E45 E47:E54 E56 E58 E60 E62:E66 E68 E70:E74" name="区域1"/>
  </protectedRanges>
  <mergeCells count="8">
    <mergeCell ref="A77:G77"/>
    <mergeCell ref="A78:G78"/>
    <mergeCell ref="A1:G1"/>
    <mergeCell ref="B2:F2"/>
    <mergeCell ref="A3:G3"/>
    <mergeCell ref="A75:D75"/>
    <mergeCell ref="E75:F75"/>
    <mergeCell ref="A76:G76"/>
  </mergeCells>
  <printOptions horizontalCentered="1"/>
  <pageMargins left="0.7480314960629921" right="0.7480314960629921" top="0.6299212598425197" bottom="0.8661417322834646" header="0.4724409448818898" footer="0.5905511811023623"/>
  <pageSetup horizontalDpi="600" verticalDpi="600" orientation="portrait" paperSize="9" r:id="rId1"/>
  <headerFooter alignWithMargins="0">
    <oddFooter>&amp;L&amp;"宋体,加粗"&amp;10投标书签署人签字：</oddFooter>
  </headerFooter>
</worksheet>
</file>

<file path=xl/worksheets/sheet5.xml><?xml version="1.0" encoding="utf-8"?>
<worksheet xmlns="http://schemas.openxmlformats.org/spreadsheetml/2006/main" xmlns:r="http://schemas.openxmlformats.org/officeDocument/2006/relationships">
  <dimension ref="A1:H11"/>
  <sheetViews>
    <sheetView zoomScalePageLayoutView="0" workbookViewId="0" topLeftCell="A1">
      <selection activeCell="H6" sqref="H6"/>
    </sheetView>
  </sheetViews>
  <sheetFormatPr defaultColWidth="9.00390625" defaultRowHeight="14.25"/>
  <cols>
    <col min="1" max="1" width="8.75390625" style="0" customWidth="1"/>
    <col min="2" max="2" width="10.00390625" style="0" customWidth="1"/>
    <col min="3" max="3" width="44.75390625" style="0" customWidth="1"/>
    <col min="4" max="5" width="18.625" style="0" customWidth="1"/>
    <col min="6" max="6" width="18.625" style="2" customWidth="1"/>
    <col min="8" max="8" width="9.50390625" style="0" bestFit="1" customWidth="1"/>
  </cols>
  <sheetData>
    <row r="1" spans="1:6" ht="30.75" customHeight="1">
      <c r="A1" s="98" t="s">
        <v>13</v>
      </c>
      <c r="B1" s="98"/>
      <c r="C1" s="98"/>
      <c r="D1" s="98"/>
      <c r="E1" s="98"/>
      <c r="F1" s="98"/>
    </row>
    <row r="2" spans="1:6" s="20" customFormat="1" ht="30" customHeight="1">
      <c r="A2" s="93" t="s">
        <v>22</v>
      </c>
      <c r="B2" s="93"/>
      <c r="C2" s="93"/>
      <c r="D2" s="93"/>
      <c r="E2" s="93"/>
      <c r="F2" s="18" t="s">
        <v>23</v>
      </c>
    </row>
    <row r="3" spans="1:6" s="1" customFormat="1" ht="45" customHeight="1">
      <c r="A3" s="3" t="s">
        <v>14</v>
      </c>
      <c r="B3" s="3" t="s">
        <v>15</v>
      </c>
      <c r="C3" s="3" t="s">
        <v>16</v>
      </c>
      <c r="D3" s="19" t="s">
        <v>20</v>
      </c>
      <c r="E3" s="19" t="s">
        <v>21</v>
      </c>
      <c r="F3" s="13" t="s">
        <v>19</v>
      </c>
    </row>
    <row r="4" spans="1:6" s="1" customFormat="1" ht="34.5" customHeight="1">
      <c r="A4" s="12">
        <v>1</v>
      </c>
      <c r="B4" s="23" t="s">
        <v>298</v>
      </c>
      <c r="C4" s="12" t="s">
        <v>17</v>
      </c>
      <c r="D4" s="68">
        <f>'第100章（路径识别）'!D28</f>
        <v>0</v>
      </c>
      <c r="E4" s="68">
        <f>'第100章（视频改造）'!D28</f>
        <v>0</v>
      </c>
      <c r="F4" s="69">
        <f>D4+E4</f>
        <v>0</v>
      </c>
    </row>
    <row r="5" spans="1:6" s="1" customFormat="1" ht="34.5" customHeight="1">
      <c r="A5" s="12">
        <v>2</v>
      </c>
      <c r="B5" s="23" t="s">
        <v>299</v>
      </c>
      <c r="C5" s="23" t="s">
        <v>182</v>
      </c>
      <c r="D5" s="68">
        <f>'第800章（路径识别）'!E64</f>
        <v>0</v>
      </c>
      <c r="E5" s="68">
        <f>'第800章（视频改造）'!E75</f>
        <v>0</v>
      </c>
      <c r="F5" s="69">
        <f>D5+E5</f>
        <v>0</v>
      </c>
    </row>
    <row r="6" spans="1:6" s="1" customFormat="1" ht="34.5" customHeight="1">
      <c r="A6" s="12">
        <v>3</v>
      </c>
      <c r="B6" s="99" t="s">
        <v>309</v>
      </c>
      <c r="C6" s="97"/>
      <c r="D6" s="70">
        <f>SUM(D4:D5)</f>
        <v>0</v>
      </c>
      <c r="E6" s="70">
        <f>SUM(E4:E5)</f>
        <v>0</v>
      </c>
      <c r="F6" s="69">
        <f aca="true" t="shared" si="0" ref="F6:F11">D6+E6</f>
        <v>0</v>
      </c>
    </row>
    <row r="7" spans="1:6" s="1" customFormat="1" ht="34.5" customHeight="1">
      <c r="A7" s="12">
        <v>4</v>
      </c>
      <c r="B7" s="97" t="s">
        <v>18</v>
      </c>
      <c r="C7" s="97"/>
      <c r="D7" s="70"/>
      <c r="E7" s="70"/>
      <c r="F7" s="69"/>
    </row>
    <row r="8" spans="1:6" s="1" customFormat="1" ht="34.5" customHeight="1">
      <c r="A8" s="12">
        <v>5</v>
      </c>
      <c r="B8" s="100" t="s">
        <v>183</v>
      </c>
      <c r="C8" s="101"/>
      <c r="D8" s="71">
        <f>ROUND(4721873*1.5%,0)</f>
        <v>70828</v>
      </c>
      <c r="E8" s="71">
        <f>ROUND(14412439*1.5%,0)</f>
        <v>216187</v>
      </c>
      <c r="F8" s="69">
        <f t="shared" si="0"/>
        <v>287015</v>
      </c>
    </row>
    <row r="9" spans="1:8" s="1" customFormat="1" ht="34.5" customHeight="1">
      <c r="A9" s="12">
        <v>6</v>
      </c>
      <c r="B9" s="102" t="s">
        <v>24</v>
      </c>
      <c r="C9" s="103"/>
      <c r="D9" s="71">
        <f>ROUND(D6-D7-D8,0)</f>
        <v>-70828</v>
      </c>
      <c r="E9" s="71">
        <f>ROUND(E6-E7-E8,0)</f>
        <v>-216187</v>
      </c>
      <c r="F9" s="69">
        <f t="shared" si="0"/>
        <v>-287015</v>
      </c>
      <c r="H9" s="17"/>
    </row>
    <row r="10" spans="1:6" s="1" customFormat="1" ht="34.5" customHeight="1">
      <c r="A10" s="12">
        <v>7</v>
      </c>
      <c r="B10" s="94" t="s">
        <v>331</v>
      </c>
      <c r="C10" s="95"/>
      <c r="D10" s="71">
        <f>ROUND(D9*5%,0)</f>
        <v>-3541</v>
      </c>
      <c r="E10" s="71">
        <f>ROUND(E9*5%,0)</f>
        <v>-10809</v>
      </c>
      <c r="F10" s="69">
        <f t="shared" si="0"/>
        <v>-14350</v>
      </c>
    </row>
    <row r="11" spans="1:6" s="1" customFormat="1" ht="34.5" customHeight="1">
      <c r="A11" s="12">
        <v>8</v>
      </c>
      <c r="B11" s="96" t="s">
        <v>25</v>
      </c>
      <c r="C11" s="97"/>
      <c r="D11" s="70">
        <f>D6+D10</f>
        <v>-3541</v>
      </c>
      <c r="E11" s="70">
        <f>E6+E10</f>
        <v>-10809</v>
      </c>
      <c r="F11" s="69">
        <f t="shared" si="0"/>
        <v>-14350</v>
      </c>
    </row>
  </sheetData>
  <sheetProtection password="E416" sheet="1"/>
  <mergeCells count="8">
    <mergeCell ref="A2:E2"/>
    <mergeCell ref="B10:C10"/>
    <mergeCell ref="B11:C11"/>
    <mergeCell ref="A1:F1"/>
    <mergeCell ref="B6:C6"/>
    <mergeCell ref="B7:C7"/>
    <mergeCell ref="B8:C8"/>
    <mergeCell ref="B9:C9"/>
  </mergeCells>
  <printOptions horizontalCentered="1"/>
  <pageMargins left="0.5511811023622047" right="0.5511811023622047" top="0.7874015748031497" bottom="1.5748031496062993" header="0.7874015748031497" footer="1.1811023622047245"/>
  <pageSetup horizontalDpi="300" verticalDpi="300" orientation="landscape" paperSize="9" r:id="rId1"/>
  <headerFooter alignWithMargins="0">
    <oddFooter>&amp;L&amp;"宋体,加粗"投标书签署人签字：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zwc</cp:lastModifiedBy>
  <cp:lastPrinted>2018-05-07T07:39:05Z</cp:lastPrinted>
  <dcterms:created xsi:type="dcterms:W3CDTF">2008-04-07T07:00:19Z</dcterms:created>
  <dcterms:modified xsi:type="dcterms:W3CDTF">2018-05-10T01:02:18Z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