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1475" tabRatio="940" activeTab="0"/>
  </bookViews>
  <sheets>
    <sheet name="第100章" sheetId="1" r:id="rId1"/>
    <sheet name="第800章" sheetId="2" r:id="rId2"/>
    <sheet name="汇总表" sheetId="3" r:id="rId3"/>
  </sheets>
  <definedNames>
    <definedName name="_Toc525131737" localSheetId="1">'第800章'!$B$5</definedName>
    <definedName name="OLE_LINK1" localSheetId="1">'第800章'!$A$8</definedName>
    <definedName name="_xlnm.Print_Titles" localSheetId="0">'第100章'!$1:$4</definedName>
    <definedName name="_xlnm.Print_Titles" localSheetId="1">'第800章'!$1:$4</definedName>
  </definedNames>
  <calcPr fullCalcOnLoad="1"/>
</workbook>
</file>

<file path=xl/sharedStrings.xml><?xml version="1.0" encoding="utf-8"?>
<sst xmlns="http://schemas.openxmlformats.org/spreadsheetml/2006/main" count="336" uniqueCount="208">
  <si>
    <t>工程量清单</t>
  </si>
  <si>
    <t>工程名称：</t>
  </si>
  <si>
    <t>货币单位：人民币元</t>
  </si>
  <si>
    <t>子目号</t>
  </si>
  <si>
    <t>子目名称</t>
  </si>
  <si>
    <t>单位</t>
  </si>
  <si>
    <t>数量</t>
  </si>
  <si>
    <t>单价</t>
  </si>
  <si>
    <t>合价</t>
  </si>
  <si>
    <t>安全生产费</t>
  </si>
  <si>
    <t>承包人驻地建设</t>
  </si>
  <si>
    <t>元</t>
  </si>
  <si>
    <t>工程量清单汇总表</t>
  </si>
  <si>
    <t>序号</t>
  </si>
  <si>
    <t>章次</t>
  </si>
  <si>
    <t>科   目   名   称</t>
  </si>
  <si>
    <t>总则</t>
  </si>
  <si>
    <t>已包含在清单合计中材料、工程设备、专业工程暂估价合计</t>
  </si>
  <si>
    <t>货币单位：人民币元</t>
  </si>
  <si>
    <r>
      <t>投标价（3+</t>
    </r>
    <r>
      <rPr>
        <sz val="10.5"/>
        <rFont val="宋体"/>
        <family val="0"/>
      </rPr>
      <t>7</t>
    </r>
    <r>
      <rPr>
        <sz val="10.5"/>
        <rFont val="宋体"/>
        <family val="0"/>
      </rPr>
      <t>=</t>
    </r>
    <r>
      <rPr>
        <sz val="10.5"/>
        <rFont val="宋体"/>
        <family val="0"/>
      </rPr>
      <t>8</t>
    </r>
    <r>
      <rPr>
        <sz val="10.5"/>
        <rFont val="宋体"/>
        <family val="0"/>
      </rPr>
      <t>）</t>
    </r>
  </si>
  <si>
    <t>项</t>
  </si>
  <si>
    <t>设计</t>
  </si>
  <si>
    <t>进驻工地</t>
  </si>
  <si>
    <t>临时工程</t>
  </si>
  <si>
    <t>施工临时用电</t>
  </si>
  <si>
    <t>施工工地的安全措施</t>
  </si>
  <si>
    <t>试运行和验收</t>
  </si>
  <si>
    <t>试运行</t>
  </si>
  <si>
    <t>交工、竣工验收</t>
  </si>
  <si>
    <t>操作和维修手册</t>
  </si>
  <si>
    <t>技术培训</t>
  </si>
  <si>
    <t>编号</t>
  </si>
  <si>
    <t>名称</t>
  </si>
  <si>
    <t>套</t>
  </si>
  <si>
    <t>台</t>
  </si>
  <si>
    <t>对</t>
  </si>
  <si>
    <t>个</t>
  </si>
  <si>
    <t>电源防雷器</t>
  </si>
  <si>
    <t>据实计量</t>
  </si>
  <si>
    <t>辅材</t>
  </si>
  <si>
    <t>系统联调</t>
  </si>
  <si>
    <t>1、承包人应负责完成本工程所必须的而在本清单中遗漏的项目,由此产生的费用计入投标总价中，不再单独计量支付。</t>
  </si>
  <si>
    <t>2、若本清单中的材料设备采购不到或采购有困难，承包商购置同等档次或高于本清单要求的设备及材料，并报业主批准。</t>
  </si>
  <si>
    <t>3、★标示的为关键设备。</t>
  </si>
  <si>
    <t>机电工程</t>
  </si>
  <si>
    <t>已包含在清单合计中的安全生产费（投标控制价的1.5%）</t>
  </si>
  <si>
    <t>TS802</t>
  </si>
  <si>
    <t>光纤收发器</t>
  </si>
  <si>
    <t>TS803</t>
  </si>
  <si>
    <t>★1</t>
  </si>
  <si>
    <t>TS804</t>
  </si>
  <si>
    <t>★2</t>
  </si>
  <si>
    <t>TS805</t>
  </si>
  <si>
    <t>TS806</t>
  </si>
  <si>
    <t>TS807</t>
  </si>
  <si>
    <t>TS808</t>
  </si>
  <si>
    <t>视频管理服务器应用软件及流媒体服务器应用软件</t>
  </si>
  <si>
    <t>TS809</t>
  </si>
  <si>
    <t>京秦高速接入</t>
  </si>
  <si>
    <t>京秦接入</t>
  </si>
  <si>
    <t>TS810</t>
  </si>
  <si>
    <t>TS811</t>
  </si>
  <si>
    <t>备品备件</t>
  </si>
  <si>
    <t>临时收费设施</t>
  </si>
  <si>
    <t>收费站施工保畅措施</t>
  </si>
  <si>
    <t>线缆及其他</t>
  </si>
  <si>
    <t>网络线</t>
  </si>
  <si>
    <t>电力电缆</t>
  </si>
  <si>
    <r>
      <t>T</t>
    </r>
    <r>
      <rPr>
        <sz val="10.5"/>
        <rFont val="宋体"/>
        <family val="0"/>
      </rPr>
      <t>S</t>
    </r>
    <r>
      <rPr>
        <sz val="10.5"/>
        <rFont val="宋体"/>
        <family val="0"/>
      </rPr>
      <t>100</t>
    </r>
  </si>
  <si>
    <r>
      <t>T</t>
    </r>
    <r>
      <rPr>
        <sz val="10.5"/>
        <rFont val="宋体"/>
        <family val="0"/>
      </rPr>
      <t>S</t>
    </r>
    <r>
      <rPr>
        <sz val="10.5"/>
        <rFont val="宋体"/>
        <family val="0"/>
      </rPr>
      <t>800</t>
    </r>
  </si>
  <si>
    <r>
      <t>TS</t>
    </r>
    <r>
      <rPr>
        <sz val="10.5"/>
        <rFont val="宋体"/>
        <family val="0"/>
      </rPr>
      <t>100章、</t>
    </r>
    <r>
      <rPr>
        <sz val="10.5"/>
        <rFont val="宋体"/>
        <family val="0"/>
      </rPr>
      <t>TS</t>
    </r>
    <r>
      <rPr>
        <sz val="10.5"/>
        <rFont val="宋体"/>
        <family val="0"/>
      </rPr>
      <t>8</t>
    </r>
    <r>
      <rPr>
        <sz val="10.5"/>
        <rFont val="宋体"/>
        <family val="0"/>
      </rPr>
      <t>00章清单合计</t>
    </r>
  </si>
  <si>
    <t>备注</t>
  </si>
  <si>
    <r>
      <t>按上项（6）金额的</t>
    </r>
    <r>
      <rPr>
        <sz val="10.5"/>
        <rFont val="宋体"/>
        <family val="0"/>
      </rPr>
      <t>5</t>
    </r>
    <r>
      <rPr>
        <sz val="10.5"/>
        <rFont val="宋体"/>
        <family val="0"/>
      </rPr>
      <t>%作为不可预见因素的暂定金额</t>
    </r>
  </si>
  <si>
    <t>清单合计减去材料、工程设备、专业工程暂估价、安全生产费合计(3-4-5=6)（评标价）</t>
  </si>
  <si>
    <t>金额（元）</t>
  </si>
  <si>
    <t>承包人工作通道及设备区域</t>
  </si>
  <si>
    <t>交工、竣工资料</t>
  </si>
  <si>
    <t>专用工具</t>
  </si>
  <si>
    <t>清单     TS100章   总则</t>
  </si>
  <si>
    <t>清单  TS100章 合计   人民币</t>
  </si>
  <si>
    <t>京平高速收费系统设备更新工程</t>
  </si>
  <si>
    <t>磁盘阵列</t>
  </si>
  <si>
    <t>票据传输系统服务器</t>
  </si>
  <si>
    <t>收费管理工作站</t>
  </si>
  <si>
    <t>光盘刻录机</t>
  </si>
  <si>
    <t>图像管理工作站</t>
  </si>
  <si>
    <t>车道管理工作站</t>
  </si>
  <si>
    <t>网管工作站</t>
  </si>
  <si>
    <t>财务工作站</t>
  </si>
  <si>
    <t>稽查工作站</t>
  </si>
  <si>
    <t>收费站交换机</t>
  </si>
  <si>
    <t>票证室交换机</t>
  </si>
  <si>
    <t>票款工作站</t>
  </si>
  <si>
    <t>针式票据打印机</t>
  </si>
  <si>
    <t>票款服务器</t>
  </si>
  <si>
    <t>激光打印机</t>
  </si>
  <si>
    <t>空调</t>
  </si>
  <si>
    <t>收费员显示器</t>
  </si>
  <si>
    <t>雾灯</t>
  </si>
  <si>
    <t>黄色声光报警器</t>
  </si>
  <si>
    <t>自动栏杆</t>
  </si>
  <si>
    <t>非接触IC卡读写器</t>
  </si>
  <si>
    <t>双通道车辆检测器</t>
  </si>
  <si>
    <t>黄色，LED式，显示尺寸≥φ200mm</t>
  </si>
  <si>
    <t>声、光报警可分别控制</t>
  </si>
  <si>
    <t>检测线圈</t>
  </si>
  <si>
    <t>雨棚信号灯</t>
  </si>
  <si>
    <t>手动栏杆</t>
  </si>
  <si>
    <t>通行信号灯</t>
  </si>
  <si>
    <t>收费员操作台</t>
  </si>
  <si>
    <t>亭内空调</t>
  </si>
  <si>
    <t>票据打印机</t>
  </si>
  <si>
    <t>电暖器</t>
  </si>
  <si>
    <t>综合显示器</t>
  </si>
  <si>
    <t>收费广场交换机</t>
  </si>
  <si>
    <t>ETC天线</t>
  </si>
  <si>
    <t>不锈钢</t>
  </si>
  <si>
    <t>红色LED管亮度不低于0.8cd/颗，绿色LED管亮度不低于1.2cd/颗，信号灯直径为160-200mm</t>
  </si>
  <si>
    <t>含活动桌椅一把</t>
  </si>
  <si>
    <t>1.5P，冷暖两用</t>
  </si>
  <si>
    <t>有线对讲系统</t>
  </si>
  <si>
    <t>对讲分机</t>
  </si>
  <si>
    <t>语言光端机</t>
  </si>
  <si>
    <t>程控交换机调试（含对讲主机更换）</t>
  </si>
  <si>
    <t>收费配电系统</t>
  </si>
  <si>
    <t>UPS 15KVA（主机、电池）</t>
  </si>
  <si>
    <t>UPS 6KVA（主机、电池）</t>
  </si>
  <si>
    <t>UPS 15KVA（主机）</t>
  </si>
  <si>
    <t>UPS 10KVA（主机）</t>
  </si>
  <si>
    <t>收费站配电柜</t>
  </si>
  <si>
    <t>机房配电柜</t>
  </si>
  <si>
    <t>广场配电箱</t>
  </si>
  <si>
    <t>收费车道配电箱</t>
  </si>
  <si>
    <t>主机及电池</t>
  </si>
  <si>
    <t>主机</t>
  </si>
  <si>
    <t>含箱体、空气开关、熔断器等</t>
  </si>
  <si>
    <t>软件</t>
  </si>
  <si>
    <t>服务器操作系统</t>
  </si>
  <si>
    <t>服务器数据库（20用户）</t>
  </si>
  <si>
    <t>收费分中心应用软件</t>
  </si>
  <si>
    <t>收费所应用软件</t>
  </si>
  <si>
    <t>网络防病毒软件</t>
  </si>
  <si>
    <t>收费设备拆除</t>
  </si>
  <si>
    <t>收费车道设备拆除</t>
  </si>
  <si>
    <t>条</t>
  </si>
  <si>
    <t>收费站设备拆除</t>
  </si>
  <si>
    <t>收费所设备拆除</t>
  </si>
  <si>
    <t>收费站拆除设备包括：收费站交换机等</t>
  </si>
  <si>
    <t>收费所拆除设备包括：票款室交换机、票款工作站、票据打印机、票款服务器、激光打印机等</t>
  </si>
  <si>
    <t>收费分中心设备拆除</t>
  </si>
  <si>
    <t>收费中心拆除设备包括：磁盘阵列、票据传输系统服务器、收费管理工作站、光盘刻录机、图像工作站、车道管理工作站、激光打印机、网管工作站、财务工作站、稽查工作站、分中心交换机、IC卡读写器等</t>
  </si>
  <si>
    <t>单模光缆</t>
  </si>
  <si>
    <t>尾纤</t>
  </si>
  <si>
    <t>根</t>
  </si>
  <si>
    <t>2米 据实计量</t>
  </si>
  <si>
    <t>超五类双绞线</t>
  </si>
  <si>
    <t>超5类UTP据实计量</t>
  </si>
  <si>
    <t>信号电缆</t>
  </si>
  <si>
    <t>市话电缆</t>
  </si>
  <si>
    <t>市话电缆 据实计量</t>
  </si>
  <si>
    <t>电源防雷器（三相）</t>
  </si>
  <si>
    <t>电源防雷器（单相）</t>
  </si>
  <si>
    <t>信号防雷器</t>
  </si>
  <si>
    <t>车道工控机广场交换机的网络信号防雷</t>
  </si>
  <si>
    <t>分线盒及光终端盒</t>
  </si>
  <si>
    <t>10对分缆收费广场分线盒</t>
  </si>
  <si>
    <t>20对分缆收费广场分线盒</t>
  </si>
  <si>
    <t>收费站光终端盒</t>
  </si>
  <si>
    <t>1根光缆，12芯光纤，含法兰及尾纤</t>
  </si>
  <si>
    <t>接地网测试及改造</t>
  </si>
  <si>
    <t>车道通行灯</t>
  </si>
  <si>
    <t>清单  TS800章  合计   人民币</t>
  </si>
  <si>
    <t>元</t>
  </si>
  <si>
    <t>收费计算机系统设备更新</t>
  </si>
  <si>
    <t>64位双核处理器，至少420MB/s的带宽吞吐速率；
机架式IP SAN存储，单框可达24块硬盘；
支持SATA热插拔硬盘；
缓存：2GB，提供内置UPS缓存掉电保护功能；
管理接口：1个10/100Mbps以太网接口；
最大磁盘数量：32块；实配硬盘容量：8TB；
磁盘类型：1TB、2TB SATA II磁盘；
RAID级别：支持RAID 0、1、5、等</t>
  </si>
  <si>
    <t>处理器：核心数≥4，主频≥2.8GHz，处理器缓存≥12M，最大支持CPU数≥2
内存：≥8GB，最大支持容量≥192GB
硬盘：≥4T，最大支持硬盘数量≥8，支持RAID 0+1,5
IO扩展槽：≥4个PCI-E插槽，≥4个USB3.0端口；双冗余热插拔电源</t>
  </si>
  <si>
    <t>置于夏各庄收费所票证室
2P，冷暖式</t>
  </si>
  <si>
    <t>≥21’液晶显示器，具体型号与业主沟通；
液晶屏采用A级板，零坏点。
响应时间：不高于12 ms。
抗电磁干扰，图像稳定。</t>
  </si>
  <si>
    <t>起/落时间≤1.4秒，扭矩电机≤220W
MTBF ：100万次起落，寿命：500万次起落</t>
  </si>
  <si>
    <t>非接触，卡片读写距离0～100mm
读写时间≤100ms
兼容Mifare pro IC卡和MifareⅠIC卡</t>
  </si>
  <si>
    <t>检测器应有人工复位按钮；
频率：3级以上可调；
灵敏度：7级以上可调；
使用寿命大于5,000,000辆次；
电源24VDC±15% 150mA最大输入电流；
响应速度：在25ms到100ms内可调</t>
  </si>
  <si>
    <t>线圈电缆由截面积不小于1.5mm2的多股铜导线构成，应用于超低压电路(AC32V以下)；
埋设后的环形线圈绝缘电阻：&gt;500M(（DC500V时）；
自回转范围：150～500μH。</t>
  </si>
  <si>
    <t>超高亮度纯红,纯绿LED光源
600×600(mm)，前“¯”“×”,后“×”
带遮阳罩，机箱防水、防尘、密封IP65</t>
  </si>
  <si>
    <t>包含吴各庄中心报警对讲的更换。
对现有中兴程控交换机进行调试，确保具备群呼、组呼的功能</t>
  </si>
  <si>
    <t xml:space="preserve">  货币单位：人民币元</t>
  </si>
  <si>
    <t>处理器：300MHz RISC；
分辨率：1200×1200DPI；
打印速度： A4≥22ppm，A3≥11ppm；
内存：32M；纸型：A3, A4；
内置10/100M以太网卡</t>
  </si>
  <si>
    <t>★23</t>
  </si>
  <si>
    <t>★33</t>
  </si>
  <si>
    <t>★34</t>
  </si>
  <si>
    <t>m</t>
  </si>
  <si>
    <t>入口车道拆除设备包括：收费员显示器、雾灯、声光报警器、自动栏杆、IC卡读写器、车辆检测器及线圈、雨棚信号灯、手动栏杆、通行信号灯、亭内空调、操作台等
出口车道拆除设备包括：收费员显示器、雾灯、声光报警器、自动栏杆、IC卡读写器、车辆检测器及线圈、雨棚信号灯、手动栏杆、通行信号灯、费额显示器、票据打印机亭内空调、操作台、广场交换机等
ETC车道拆除设备包括：收费员显示器、ETC路侧设备、雾灯、声光报警器、高速自动栏杆、IC卡读写器、车辆检测器及线圈、雨棚信号灯、综合信息显示器、手动栏杆、通行信号灯、操作台、亭内空调等。</t>
  </si>
  <si>
    <t>清单  TS800章  机电工程</t>
  </si>
  <si>
    <t>YJV-1KV 4×5</t>
  </si>
  <si>
    <t>YJV-1KV 3×25</t>
  </si>
  <si>
    <t>YJV-1KV 3×4</t>
  </si>
  <si>
    <t>ZR-BVV-500 3×25</t>
  </si>
  <si>
    <t>BVV-500 5×16</t>
  </si>
  <si>
    <t>BVV-500 5×10</t>
  </si>
  <si>
    <t>BVV-500 3×16</t>
  </si>
  <si>
    <t>BVV-500 3×10</t>
  </si>
  <si>
    <t>BVV-500 3×6</t>
  </si>
  <si>
    <t>BVV-500 3×4</t>
  </si>
  <si>
    <t>BVV-500 3×2.5</t>
  </si>
  <si>
    <t>RVVP 3×1</t>
  </si>
  <si>
    <t>RVVP 4×0.5</t>
  </si>
  <si>
    <t>RVVP 10×0.5</t>
  </si>
  <si>
    <t>HYAT 10×2×0.5</t>
  </si>
  <si>
    <t>HYAT 20×2×0.5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</si>
</sst>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_ "/>
    <numFmt numFmtId="179" formatCode="0.0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5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sz val="10.5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u val="single"/>
      <sz val="11"/>
      <name val="宋体"/>
      <family val="0"/>
    </font>
    <font>
      <b/>
      <sz val="10.5"/>
      <name val="宋体"/>
      <family val="0"/>
    </font>
    <font>
      <b/>
      <sz val="13"/>
      <name val="宋体"/>
      <family val="0"/>
    </font>
    <font>
      <b/>
      <sz val="10"/>
      <name val="宋体"/>
      <family val="0"/>
    </font>
    <font>
      <b/>
      <u val="single"/>
      <sz val="10"/>
      <name val="宋体"/>
      <family val="0"/>
    </font>
    <font>
      <sz val="10.5"/>
      <color indexed="8"/>
      <name val="宋体"/>
      <family val="0"/>
    </font>
    <font>
      <sz val="10.5"/>
      <color rgb="FF00000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1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8" fillId="17" borderId="6" applyNumberFormat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22" borderId="0" applyNumberFormat="0" applyBorder="0" applyAlignment="0" applyProtection="0"/>
    <xf numFmtId="0" fontId="16" fillId="16" borderId="8" applyNumberFormat="0" applyAlignment="0" applyProtection="0"/>
    <xf numFmtId="0" fontId="6" fillId="7" borderId="5" applyNumberFormat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8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shrinkToFit="1"/>
    </xf>
    <xf numFmtId="0" fontId="24" fillId="0" borderId="10" xfId="0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177" fontId="0" fillId="0" borderId="0" xfId="0" applyNumberFormat="1" applyFont="1" applyAlignment="1">
      <alignment vertical="center" shrinkToFit="1"/>
    </xf>
    <xf numFmtId="0" fontId="24" fillId="0" borderId="10" xfId="0" applyFont="1" applyBorder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 horizontal="left" vertical="center" wrapText="1"/>
    </xf>
    <xf numFmtId="0" fontId="0" fillId="24" borderId="0" xfId="0" applyFont="1" applyFill="1" applyAlignment="1">
      <alignment vertical="center"/>
    </xf>
    <xf numFmtId="177" fontId="0" fillId="24" borderId="0" xfId="0" applyNumberFormat="1" applyFont="1" applyFill="1" applyAlignment="1">
      <alignment vertical="center" shrinkToFit="1"/>
    </xf>
    <xf numFmtId="0" fontId="0" fillId="24" borderId="0" xfId="0" applyFont="1" applyFill="1" applyAlignment="1">
      <alignment vertical="center" shrinkToFit="1"/>
    </xf>
    <xf numFmtId="177" fontId="24" fillId="0" borderId="10" xfId="0" applyNumberFormat="1" applyFont="1" applyBorder="1" applyAlignment="1">
      <alignment horizontal="center" vertical="center" shrinkToFit="1"/>
    </xf>
    <xf numFmtId="177" fontId="24" fillId="0" borderId="10" xfId="0" applyNumberFormat="1" applyFont="1" applyFill="1" applyBorder="1" applyAlignment="1">
      <alignment horizontal="center" vertical="center" shrinkToFit="1"/>
    </xf>
    <xf numFmtId="177" fontId="24" fillId="0" borderId="11" xfId="0" applyNumberFormat="1" applyFont="1" applyFill="1" applyBorder="1" applyAlignment="1">
      <alignment horizontal="center" vertical="center" shrinkToFit="1"/>
    </xf>
    <xf numFmtId="0" fontId="24" fillId="0" borderId="12" xfId="0" applyFont="1" applyBorder="1" applyAlignment="1">
      <alignment horizontal="right" vertical="center" shrinkToFit="1"/>
    </xf>
    <xf numFmtId="0" fontId="3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177" fontId="1" fillId="0" borderId="10" xfId="0" applyNumberFormat="1" applyFont="1" applyBorder="1" applyAlignment="1" applyProtection="1">
      <alignment horizontal="center" vertical="center" shrinkToFit="1"/>
      <protection hidden="1"/>
    </xf>
    <xf numFmtId="0" fontId="3" fillId="0" borderId="10" xfId="0" applyFont="1" applyFill="1" applyBorder="1" applyAlignment="1">
      <alignment vertical="center"/>
    </xf>
    <xf numFmtId="0" fontId="1" fillId="25" borderId="10" xfId="0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justify" vertical="center" wrapText="1"/>
    </xf>
    <xf numFmtId="0" fontId="26" fillId="24" borderId="10" xfId="0" applyFont="1" applyFill="1" applyBorder="1" applyAlignment="1">
      <alignment vertical="center" wrapText="1"/>
    </xf>
    <xf numFmtId="0" fontId="29" fillId="25" borderId="10" xfId="0" applyFont="1" applyFill="1" applyBorder="1" applyAlignment="1">
      <alignment horizontal="center" vertical="center" wrapText="1"/>
    </xf>
    <xf numFmtId="0" fontId="26" fillId="25" borderId="10" xfId="0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justify" vertical="center" wrapText="1"/>
    </xf>
    <xf numFmtId="0" fontId="24" fillId="25" borderId="10" xfId="0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left" vertical="center" wrapText="1"/>
    </xf>
    <xf numFmtId="0" fontId="29" fillId="25" borderId="10" xfId="0" applyFont="1" applyFill="1" applyBorder="1" applyAlignment="1">
      <alignment horizontal="left" vertical="center" wrapText="1"/>
    </xf>
    <xf numFmtId="0" fontId="29" fillId="25" borderId="10" xfId="0" applyFont="1" applyFill="1" applyBorder="1" applyAlignment="1">
      <alignment horizontal="justify" vertical="center" wrapText="1"/>
    </xf>
    <xf numFmtId="0" fontId="3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177" fontId="3" fillId="24" borderId="10" xfId="0" applyNumberFormat="1" applyFont="1" applyFill="1" applyBorder="1" applyAlignment="1">
      <alignment horizontal="center" vertical="center" shrinkToFit="1"/>
    </xf>
    <xf numFmtId="0" fontId="3" fillId="24" borderId="10" xfId="0" applyFont="1" applyFill="1" applyBorder="1" applyAlignment="1">
      <alignment horizontal="center" vertical="center" shrinkToFit="1"/>
    </xf>
    <xf numFmtId="0" fontId="31" fillId="24" borderId="10" xfId="0" applyFont="1" applyFill="1" applyBorder="1" applyAlignment="1">
      <alignment horizontal="left" vertical="center" wrapText="1"/>
    </xf>
    <xf numFmtId="0" fontId="24" fillId="24" borderId="10" xfId="0" applyFont="1" applyFill="1" applyBorder="1" applyAlignment="1">
      <alignment horizontal="center" vertical="center"/>
    </xf>
    <xf numFmtId="177" fontId="24" fillId="24" borderId="10" xfId="0" applyNumberFormat="1" applyFont="1" applyFill="1" applyBorder="1" applyAlignment="1">
      <alignment horizontal="center" vertical="center" shrinkToFit="1"/>
    </xf>
    <xf numFmtId="176" fontId="24" fillId="24" borderId="10" xfId="0" applyNumberFormat="1" applyFont="1" applyFill="1" applyBorder="1" applyAlignment="1">
      <alignment horizontal="center" vertical="center" shrinkToFit="1"/>
    </xf>
    <xf numFmtId="177" fontId="24" fillId="24" borderId="10" xfId="0" applyNumberFormat="1" applyFont="1" applyFill="1" applyBorder="1" applyAlignment="1" applyProtection="1">
      <alignment horizontal="center" vertical="center" shrinkToFit="1"/>
      <protection hidden="1"/>
    </xf>
    <xf numFmtId="0" fontId="26" fillId="25" borderId="10" xfId="0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justify" vertical="center" wrapText="1"/>
    </xf>
    <xf numFmtId="177" fontId="24" fillId="25" borderId="10" xfId="0" applyNumberFormat="1" applyFont="1" applyFill="1" applyBorder="1" applyAlignment="1">
      <alignment horizontal="center" vertical="center" shrinkToFit="1"/>
    </xf>
    <xf numFmtId="177" fontId="34" fillId="25" borderId="10" xfId="0" applyNumberFormat="1" applyFont="1" applyFill="1" applyBorder="1" applyAlignment="1">
      <alignment horizontal="center" vertical="center" shrinkToFit="1"/>
    </xf>
    <xf numFmtId="176" fontId="24" fillId="25" borderId="10" xfId="0" applyNumberFormat="1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24" fillId="25" borderId="10" xfId="0" applyFont="1" applyFill="1" applyBorder="1" applyAlignment="1">
      <alignment horizontal="justify" vertical="center" wrapText="1"/>
    </xf>
    <xf numFmtId="177" fontId="24" fillId="0" borderId="10" xfId="0" applyNumberFormat="1" applyFont="1" applyFill="1" applyBorder="1" applyAlignment="1">
      <alignment horizontal="center" vertical="center" shrinkToFit="1"/>
    </xf>
    <xf numFmtId="0" fontId="24" fillId="0" borderId="10" xfId="0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right" vertical="center"/>
    </xf>
    <xf numFmtId="177" fontId="28" fillId="0" borderId="10" xfId="0" applyNumberFormat="1" applyFont="1" applyFill="1" applyBorder="1" applyAlignment="1" applyProtection="1">
      <alignment horizontal="center" vertical="center"/>
      <protection hidden="1"/>
    </xf>
    <xf numFmtId="0" fontId="1" fillId="0" borderId="12" xfId="0" applyFont="1" applyBorder="1" applyAlignment="1">
      <alignment horizontal="right" vertical="center"/>
    </xf>
    <xf numFmtId="0" fontId="1" fillId="24" borderId="0" xfId="0" applyFont="1" applyFill="1" applyBorder="1" applyAlignment="1">
      <alignment horizontal="left" vertical="center" wrapText="1"/>
    </xf>
    <xf numFmtId="0" fontId="1" fillId="24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left" vertical="center" shrinkToFit="1"/>
      <protection hidden="1"/>
    </xf>
    <xf numFmtId="0" fontId="30" fillId="0" borderId="10" xfId="0" applyFont="1" applyFill="1" applyBorder="1" applyAlignment="1">
      <alignment horizontal="center" vertical="center"/>
    </xf>
    <xf numFmtId="0" fontId="31" fillId="24" borderId="10" xfId="0" applyFont="1" applyFill="1" applyBorder="1" applyAlignment="1">
      <alignment horizontal="right" vertical="center"/>
    </xf>
    <xf numFmtId="177" fontId="32" fillId="24" borderId="10" xfId="0" applyNumberFormat="1" applyFont="1" applyFill="1" applyBorder="1" applyAlignment="1" applyProtection="1">
      <alignment horizontal="center" vertical="center" shrinkToFit="1"/>
      <protection hidden="1"/>
    </xf>
    <xf numFmtId="0" fontId="1" fillId="24" borderId="13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shrinkToFit="1"/>
    </xf>
    <xf numFmtId="0" fontId="1" fillId="0" borderId="12" xfId="0" applyFont="1" applyBorder="1" applyAlignment="1">
      <alignment horizontal="left" vertical="center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A1">
      <selection activeCell="I14" sqref="I14"/>
    </sheetView>
  </sheetViews>
  <sheetFormatPr defaultColWidth="9.00390625" defaultRowHeight="14.25"/>
  <cols>
    <col min="1" max="1" width="9.125" style="3" customWidth="1"/>
    <col min="2" max="2" width="27.625" style="3" customWidth="1"/>
    <col min="3" max="3" width="8.625" style="3" customWidth="1"/>
    <col min="4" max="6" width="11.625" style="3" customWidth="1"/>
    <col min="7" max="7" width="10.50390625" style="3" bestFit="1" customWidth="1"/>
    <col min="8" max="16384" width="9.00390625" style="3" customWidth="1"/>
  </cols>
  <sheetData>
    <row r="1" spans="1:6" ht="34.5" customHeight="1">
      <c r="A1" s="58" t="s">
        <v>0</v>
      </c>
      <c r="B1" s="58"/>
      <c r="C1" s="58"/>
      <c r="D1" s="58"/>
      <c r="E1" s="58"/>
      <c r="F1" s="58"/>
    </row>
    <row r="2" spans="1:6" s="12" customFormat="1" ht="34.5" customHeight="1">
      <c r="A2" s="12" t="s">
        <v>1</v>
      </c>
      <c r="B2" s="59" t="s">
        <v>80</v>
      </c>
      <c r="C2" s="60"/>
      <c r="D2" s="60"/>
      <c r="E2" s="64" t="s">
        <v>2</v>
      </c>
      <c r="F2" s="64"/>
    </row>
    <row r="3" spans="1:6" ht="34.5" customHeight="1">
      <c r="A3" s="61" t="s">
        <v>78</v>
      </c>
      <c r="B3" s="61"/>
      <c r="C3" s="61"/>
      <c r="D3" s="61"/>
      <c r="E3" s="61"/>
      <c r="F3" s="61"/>
    </row>
    <row r="4" spans="1:6" ht="34.5" customHeight="1">
      <c r="A4" s="25" t="s">
        <v>3</v>
      </c>
      <c r="B4" s="25" t="s">
        <v>4</v>
      </c>
      <c r="C4" s="25" t="s">
        <v>5</v>
      </c>
      <c r="D4" s="25" t="s">
        <v>6</v>
      </c>
      <c r="E4" s="25" t="s">
        <v>7</v>
      </c>
      <c r="F4" s="25" t="s">
        <v>8</v>
      </c>
    </row>
    <row r="5" spans="1:6" s="1" customFormat="1" ht="34.5" customHeight="1">
      <c r="A5" s="28">
        <v>107</v>
      </c>
      <c r="B5" s="29" t="s">
        <v>21</v>
      </c>
      <c r="C5" s="28" t="s">
        <v>20</v>
      </c>
      <c r="D5" s="28">
        <v>1</v>
      </c>
      <c r="E5" s="57"/>
      <c r="F5" s="26">
        <f>ROUND(D5*E5,0)</f>
        <v>0</v>
      </c>
    </row>
    <row r="6" spans="1:6" s="1" customFormat="1" ht="34.5" customHeight="1">
      <c r="A6" s="28">
        <v>112</v>
      </c>
      <c r="B6" s="29" t="s">
        <v>75</v>
      </c>
      <c r="C6" s="28" t="s">
        <v>20</v>
      </c>
      <c r="D6" s="28">
        <v>1</v>
      </c>
      <c r="E6" s="57"/>
      <c r="F6" s="26">
        <f aca="true" t="shared" si="0" ref="F6:F19">ROUND(D6*E6,0)</f>
        <v>0</v>
      </c>
    </row>
    <row r="7" spans="1:6" s="1" customFormat="1" ht="34.5" customHeight="1">
      <c r="A7" s="28">
        <v>113</v>
      </c>
      <c r="B7" s="29" t="s">
        <v>22</v>
      </c>
      <c r="C7" s="28"/>
      <c r="D7" s="28"/>
      <c r="E7" s="57"/>
      <c r="F7" s="26"/>
    </row>
    <row r="8" spans="1:6" s="1" customFormat="1" ht="34.5" customHeight="1">
      <c r="A8" s="28">
        <v>-1</v>
      </c>
      <c r="B8" s="29" t="s">
        <v>23</v>
      </c>
      <c r="C8" s="28" t="s">
        <v>20</v>
      </c>
      <c r="D8" s="28">
        <v>1</v>
      </c>
      <c r="E8" s="57"/>
      <c r="F8" s="26">
        <f t="shared" si="0"/>
        <v>0</v>
      </c>
    </row>
    <row r="9" spans="1:6" s="1" customFormat="1" ht="34.5" customHeight="1">
      <c r="A9" s="28">
        <v>-2</v>
      </c>
      <c r="B9" s="29" t="s">
        <v>10</v>
      </c>
      <c r="C9" s="28" t="s">
        <v>20</v>
      </c>
      <c r="D9" s="28">
        <v>1</v>
      </c>
      <c r="E9" s="57"/>
      <c r="F9" s="26">
        <f t="shared" si="0"/>
        <v>0</v>
      </c>
    </row>
    <row r="10" spans="1:6" s="1" customFormat="1" ht="34.5" customHeight="1">
      <c r="A10" s="28">
        <v>-3</v>
      </c>
      <c r="B10" s="29" t="s">
        <v>24</v>
      </c>
      <c r="C10" s="28" t="s">
        <v>20</v>
      </c>
      <c r="D10" s="28">
        <v>1</v>
      </c>
      <c r="E10" s="57"/>
      <c r="F10" s="26">
        <f t="shared" si="0"/>
        <v>0</v>
      </c>
    </row>
    <row r="11" spans="1:6" s="1" customFormat="1" ht="34.5" customHeight="1">
      <c r="A11" s="28">
        <v>115</v>
      </c>
      <c r="B11" s="29" t="s">
        <v>25</v>
      </c>
      <c r="C11" s="28" t="s">
        <v>20</v>
      </c>
      <c r="D11" s="28">
        <v>1</v>
      </c>
      <c r="E11" s="57"/>
      <c r="F11" s="26">
        <f t="shared" si="0"/>
        <v>0</v>
      </c>
    </row>
    <row r="12" spans="1:6" s="1" customFormat="1" ht="34.5" customHeight="1">
      <c r="A12" s="28">
        <v>120</v>
      </c>
      <c r="B12" s="29" t="s">
        <v>26</v>
      </c>
      <c r="C12" s="28"/>
      <c r="D12" s="28"/>
      <c r="E12" s="57"/>
      <c r="F12" s="26"/>
    </row>
    <row r="13" spans="1:6" s="1" customFormat="1" ht="34.5" customHeight="1">
      <c r="A13" s="28">
        <v>-1</v>
      </c>
      <c r="B13" s="29" t="s">
        <v>27</v>
      </c>
      <c r="C13" s="28" t="s">
        <v>20</v>
      </c>
      <c r="D13" s="28">
        <v>1</v>
      </c>
      <c r="E13" s="57"/>
      <c r="F13" s="26">
        <f t="shared" si="0"/>
        <v>0</v>
      </c>
    </row>
    <row r="14" spans="1:6" s="1" customFormat="1" ht="34.5" customHeight="1">
      <c r="A14" s="28">
        <v>-2</v>
      </c>
      <c r="B14" s="29" t="s">
        <v>76</v>
      </c>
      <c r="C14" s="28" t="s">
        <v>20</v>
      </c>
      <c r="D14" s="28">
        <v>1</v>
      </c>
      <c r="E14" s="57"/>
      <c r="F14" s="26">
        <f t="shared" si="0"/>
        <v>0</v>
      </c>
    </row>
    <row r="15" spans="1:6" s="1" customFormat="1" ht="34.5" customHeight="1">
      <c r="A15" s="28">
        <v>-3</v>
      </c>
      <c r="B15" s="29" t="s">
        <v>28</v>
      </c>
      <c r="C15" s="28" t="s">
        <v>20</v>
      </c>
      <c r="D15" s="28">
        <v>1</v>
      </c>
      <c r="E15" s="57"/>
      <c r="F15" s="26">
        <f t="shared" si="0"/>
        <v>0</v>
      </c>
    </row>
    <row r="16" spans="1:6" s="1" customFormat="1" ht="34.5" customHeight="1">
      <c r="A16" s="28">
        <v>121</v>
      </c>
      <c r="B16" s="29" t="s">
        <v>77</v>
      </c>
      <c r="C16" s="28" t="s">
        <v>20</v>
      </c>
      <c r="D16" s="28">
        <v>1</v>
      </c>
      <c r="E16" s="57"/>
      <c r="F16" s="26">
        <f t="shared" si="0"/>
        <v>0</v>
      </c>
    </row>
    <row r="17" spans="1:6" s="1" customFormat="1" ht="34.5" customHeight="1">
      <c r="A17" s="28">
        <v>123</v>
      </c>
      <c r="B17" s="29" t="s">
        <v>29</v>
      </c>
      <c r="C17" s="28" t="s">
        <v>20</v>
      </c>
      <c r="D17" s="28">
        <v>1</v>
      </c>
      <c r="E17" s="57"/>
      <c r="F17" s="26">
        <f t="shared" si="0"/>
        <v>0</v>
      </c>
    </row>
    <row r="18" spans="1:6" s="1" customFormat="1" ht="34.5" customHeight="1">
      <c r="A18" s="28">
        <v>124</v>
      </c>
      <c r="B18" s="29" t="s">
        <v>30</v>
      </c>
      <c r="C18" s="28" t="s">
        <v>20</v>
      </c>
      <c r="D18" s="28">
        <v>1</v>
      </c>
      <c r="E18" s="57"/>
      <c r="F18" s="26">
        <f t="shared" si="0"/>
        <v>0</v>
      </c>
    </row>
    <row r="19" spans="1:6" s="1" customFormat="1" ht="34.5" customHeight="1">
      <c r="A19" s="28">
        <v>130</v>
      </c>
      <c r="B19" s="29" t="s">
        <v>9</v>
      </c>
      <c r="C19" s="28" t="s">
        <v>20</v>
      </c>
      <c r="D19" s="28">
        <v>1</v>
      </c>
      <c r="E19" s="57"/>
      <c r="F19" s="26">
        <f t="shared" si="0"/>
        <v>0</v>
      </c>
    </row>
    <row r="20" spans="1:14" s="10" customFormat="1" ht="34.5" customHeight="1">
      <c r="A20" s="62" t="s">
        <v>79</v>
      </c>
      <c r="B20" s="62"/>
      <c r="C20" s="62"/>
      <c r="D20" s="63">
        <f>ROUND(SUM(F5:F19),0)</f>
        <v>0</v>
      </c>
      <c r="E20" s="63"/>
      <c r="F20" s="27" t="s">
        <v>11</v>
      </c>
      <c r="G20" s="9"/>
      <c r="H20" s="9"/>
      <c r="I20" s="9"/>
      <c r="J20" s="9"/>
      <c r="K20" s="9"/>
      <c r="L20" s="9"/>
      <c r="M20" s="9"/>
      <c r="N20" s="9"/>
    </row>
  </sheetData>
  <sheetProtection password="E416" sheet="1"/>
  <protectedRanges>
    <protectedRange sqref="E5:E6 E8:E11 E13:E19" name="区域1"/>
  </protectedRanges>
  <mergeCells count="6">
    <mergeCell ref="A1:F1"/>
    <mergeCell ref="B2:D2"/>
    <mergeCell ref="A3:F3"/>
    <mergeCell ref="A20:C20"/>
    <mergeCell ref="D20:E20"/>
    <mergeCell ref="E2:F2"/>
  </mergeCells>
  <printOptions horizontalCentered="1"/>
  <pageMargins left="0.7480314960629921" right="0.7480314960629921" top="0.5905511811023623" bottom="0.7874015748031497" header="0.4330708661417323" footer="0.6692913385826772"/>
  <pageSetup horizontalDpi="600" verticalDpi="600" orientation="portrait" paperSize="9" r:id="rId1"/>
  <headerFooter alignWithMargins="0">
    <oddFooter>&amp;L&amp;"宋体,加粗"投标书签署人签字：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15"/>
  <sheetViews>
    <sheetView zoomScalePageLayoutView="0" workbookViewId="0" topLeftCell="A100">
      <selection activeCell="G105" sqref="G105"/>
    </sheetView>
  </sheetViews>
  <sheetFormatPr defaultColWidth="9.00390625" defaultRowHeight="14.25"/>
  <cols>
    <col min="1" max="1" width="9.00390625" style="4" customWidth="1"/>
    <col min="2" max="2" width="14.625" style="5" customWidth="1"/>
    <col min="3" max="3" width="6.00390625" style="3" bestFit="1" customWidth="1"/>
    <col min="4" max="4" width="9.625" style="13" customWidth="1"/>
    <col min="5" max="6" width="9.625" style="6" customWidth="1"/>
    <col min="7" max="7" width="22.125" style="3" customWidth="1"/>
    <col min="8" max="16384" width="9.00390625" style="3" customWidth="1"/>
  </cols>
  <sheetData>
    <row r="1" spans="1:7" ht="34.5" customHeight="1">
      <c r="A1" s="67" t="s">
        <v>0</v>
      </c>
      <c r="B1" s="67"/>
      <c r="C1" s="67"/>
      <c r="D1" s="67"/>
      <c r="E1" s="67"/>
      <c r="F1" s="67"/>
      <c r="G1" s="67"/>
    </row>
    <row r="2" spans="1:7" s="12" customFormat="1" ht="30" customHeight="1">
      <c r="A2" s="52" t="s">
        <v>1</v>
      </c>
      <c r="B2" s="68" t="str">
        <f>'第100章'!B2</f>
        <v>京平高速收费系统设备更新工程</v>
      </c>
      <c r="C2" s="68"/>
      <c r="D2" s="68"/>
      <c r="E2" s="68"/>
      <c r="F2" s="68"/>
      <c r="G2" s="53" t="s">
        <v>184</v>
      </c>
    </row>
    <row r="3" spans="1:7" ht="30" customHeight="1">
      <c r="A3" s="69" t="s">
        <v>191</v>
      </c>
      <c r="B3" s="69"/>
      <c r="C3" s="69"/>
      <c r="D3" s="69"/>
      <c r="E3" s="69"/>
      <c r="F3" s="69"/>
      <c r="G3" s="69"/>
    </row>
    <row r="4" spans="1:7" ht="30" customHeight="1">
      <c r="A4" s="38" t="s">
        <v>31</v>
      </c>
      <c r="B4" s="39" t="s">
        <v>32</v>
      </c>
      <c r="C4" s="38" t="s">
        <v>5</v>
      </c>
      <c r="D4" s="40" t="s">
        <v>6</v>
      </c>
      <c r="E4" s="41" t="s">
        <v>7</v>
      </c>
      <c r="F4" s="41" t="s">
        <v>8</v>
      </c>
      <c r="G4" s="38" t="s">
        <v>71</v>
      </c>
    </row>
    <row r="5" spans="1:7" s="1" customFormat="1" ht="30" customHeight="1">
      <c r="A5" s="31" t="s">
        <v>46</v>
      </c>
      <c r="B5" s="36" t="s">
        <v>173</v>
      </c>
      <c r="C5" s="43"/>
      <c r="D5" s="44"/>
      <c r="E5" s="45"/>
      <c r="F5" s="46"/>
      <c r="G5" s="30"/>
    </row>
    <row r="6" spans="1:7" s="1" customFormat="1" ht="180">
      <c r="A6" s="34" t="s">
        <v>49</v>
      </c>
      <c r="B6" s="33" t="s">
        <v>81</v>
      </c>
      <c r="C6" s="34" t="s">
        <v>34</v>
      </c>
      <c r="D6" s="49">
        <v>1</v>
      </c>
      <c r="E6" s="45"/>
      <c r="F6" s="46">
        <f aca="true" t="shared" si="0" ref="F6:F69">ROUND(D6*E6,0)</f>
        <v>0</v>
      </c>
      <c r="G6" s="30" t="s">
        <v>174</v>
      </c>
    </row>
    <row r="7" spans="1:7" s="1" customFormat="1" ht="120">
      <c r="A7" s="34" t="s">
        <v>51</v>
      </c>
      <c r="B7" s="35" t="s">
        <v>82</v>
      </c>
      <c r="C7" s="34" t="s">
        <v>33</v>
      </c>
      <c r="D7" s="49">
        <v>2</v>
      </c>
      <c r="E7" s="45"/>
      <c r="F7" s="46">
        <f t="shared" si="0"/>
        <v>0</v>
      </c>
      <c r="G7" s="30" t="s">
        <v>175</v>
      </c>
    </row>
    <row r="8" spans="1:7" s="1" customFormat="1" ht="30" customHeight="1">
      <c r="A8" s="34">
        <v>3</v>
      </c>
      <c r="B8" s="35" t="s">
        <v>83</v>
      </c>
      <c r="C8" s="34" t="s">
        <v>33</v>
      </c>
      <c r="D8" s="49">
        <v>2</v>
      </c>
      <c r="E8" s="45"/>
      <c r="F8" s="46">
        <f t="shared" si="0"/>
        <v>0</v>
      </c>
      <c r="G8" s="30"/>
    </row>
    <row r="9" spans="1:7" s="8" customFormat="1" ht="30" customHeight="1">
      <c r="A9" s="34">
        <v>4</v>
      </c>
      <c r="B9" s="33" t="s">
        <v>84</v>
      </c>
      <c r="C9" s="34" t="s">
        <v>34</v>
      </c>
      <c r="D9" s="49">
        <v>2</v>
      </c>
      <c r="E9" s="45"/>
      <c r="F9" s="46">
        <f t="shared" si="0"/>
        <v>0</v>
      </c>
      <c r="G9" s="30"/>
    </row>
    <row r="10" spans="1:9" s="8" customFormat="1" ht="30" customHeight="1">
      <c r="A10" s="34">
        <v>5</v>
      </c>
      <c r="B10" s="35" t="s">
        <v>85</v>
      </c>
      <c r="C10" s="34" t="s">
        <v>33</v>
      </c>
      <c r="D10" s="49">
        <v>1</v>
      </c>
      <c r="E10" s="45"/>
      <c r="F10" s="46">
        <f t="shared" si="0"/>
        <v>0</v>
      </c>
      <c r="G10" s="30"/>
      <c r="I10" s="11"/>
    </row>
    <row r="11" spans="1:9" s="8" customFormat="1" ht="30" customHeight="1">
      <c r="A11" s="34">
        <v>6</v>
      </c>
      <c r="B11" s="33" t="s">
        <v>86</v>
      </c>
      <c r="C11" s="34" t="s">
        <v>33</v>
      </c>
      <c r="D11" s="49">
        <v>2</v>
      </c>
      <c r="E11" s="45"/>
      <c r="F11" s="46">
        <f t="shared" si="0"/>
        <v>0</v>
      </c>
      <c r="G11" s="30"/>
      <c r="I11" s="11"/>
    </row>
    <row r="12" spans="1:7" s="8" customFormat="1" ht="30" customHeight="1">
      <c r="A12" s="34">
        <v>7</v>
      </c>
      <c r="B12" s="33" t="s">
        <v>87</v>
      </c>
      <c r="C12" s="34" t="s">
        <v>33</v>
      </c>
      <c r="D12" s="49">
        <v>1</v>
      </c>
      <c r="E12" s="45"/>
      <c r="F12" s="46">
        <f t="shared" si="0"/>
        <v>0</v>
      </c>
      <c r="G12" s="30"/>
    </row>
    <row r="13" spans="1:7" s="8" customFormat="1" ht="30" customHeight="1">
      <c r="A13" s="34">
        <v>8</v>
      </c>
      <c r="B13" s="35" t="s">
        <v>88</v>
      </c>
      <c r="C13" s="34" t="s">
        <v>33</v>
      </c>
      <c r="D13" s="49">
        <v>1</v>
      </c>
      <c r="E13" s="45"/>
      <c r="F13" s="46">
        <f t="shared" si="0"/>
        <v>0</v>
      </c>
      <c r="G13" s="30"/>
    </row>
    <row r="14" spans="1:7" s="8" customFormat="1" ht="30" customHeight="1">
      <c r="A14" s="34">
        <v>9</v>
      </c>
      <c r="B14" s="35" t="s">
        <v>89</v>
      </c>
      <c r="C14" s="34" t="s">
        <v>33</v>
      </c>
      <c r="D14" s="49">
        <v>1</v>
      </c>
      <c r="E14" s="45"/>
      <c r="F14" s="46">
        <f t="shared" si="0"/>
        <v>0</v>
      </c>
      <c r="G14" s="30"/>
    </row>
    <row r="15" spans="1:7" s="8" customFormat="1" ht="30" customHeight="1">
      <c r="A15" s="34">
        <v>10</v>
      </c>
      <c r="B15" s="33" t="s">
        <v>90</v>
      </c>
      <c r="C15" s="34" t="s">
        <v>33</v>
      </c>
      <c r="D15" s="49">
        <v>1</v>
      </c>
      <c r="E15" s="45"/>
      <c r="F15" s="46">
        <f t="shared" si="0"/>
        <v>0</v>
      </c>
      <c r="G15" s="30"/>
    </row>
    <row r="16" spans="1:7" s="8" customFormat="1" ht="30" customHeight="1">
      <c r="A16" s="34">
        <v>11</v>
      </c>
      <c r="B16" s="33" t="s">
        <v>47</v>
      </c>
      <c r="C16" s="34" t="s">
        <v>35</v>
      </c>
      <c r="D16" s="49">
        <v>24</v>
      </c>
      <c r="E16" s="45"/>
      <c r="F16" s="46">
        <f t="shared" si="0"/>
        <v>0</v>
      </c>
      <c r="G16" s="30"/>
    </row>
    <row r="17" spans="1:7" s="8" customFormat="1" ht="30" customHeight="1">
      <c r="A17" s="34">
        <v>12</v>
      </c>
      <c r="B17" s="35" t="s">
        <v>91</v>
      </c>
      <c r="C17" s="34" t="s">
        <v>20</v>
      </c>
      <c r="D17" s="49">
        <v>2</v>
      </c>
      <c r="E17" s="45"/>
      <c r="F17" s="46">
        <f t="shared" si="0"/>
        <v>0</v>
      </c>
      <c r="G17" s="30"/>
    </row>
    <row r="18" spans="1:7" s="8" customFormat="1" ht="30" customHeight="1">
      <c r="A18" s="34">
        <v>13</v>
      </c>
      <c r="B18" s="35" t="s">
        <v>92</v>
      </c>
      <c r="C18" s="34" t="s">
        <v>33</v>
      </c>
      <c r="D18" s="49">
        <v>18</v>
      </c>
      <c r="E18" s="45"/>
      <c r="F18" s="46">
        <f t="shared" si="0"/>
        <v>0</v>
      </c>
      <c r="G18" s="30"/>
    </row>
    <row r="19" spans="1:7" s="1" customFormat="1" ht="30" customHeight="1">
      <c r="A19" s="34">
        <v>14</v>
      </c>
      <c r="B19" s="33" t="s">
        <v>93</v>
      </c>
      <c r="C19" s="34" t="s">
        <v>34</v>
      </c>
      <c r="D19" s="49">
        <v>18</v>
      </c>
      <c r="E19" s="45"/>
      <c r="F19" s="46">
        <f t="shared" si="0"/>
        <v>0</v>
      </c>
      <c r="G19" s="30"/>
    </row>
    <row r="20" spans="1:7" s="1" customFormat="1" ht="30" customHeight="1">
      <c r="A20" s="34">
        <v>15</v>
      </c>
      <c r="B20" s="33" t="s">
        <v>94</v>
      </c>
      <c r="C20" s="34" t="s">
        <v>34</v>
      </c>
      <c r="D20" s="49">
        <v>1</v>
      </c>
      <c r="E20" s="45"/>
      <c r="F20" s="46">
        <f t="shared" si="0"/>
        <v>0</v>
      </c>
      <c r="G20" s="30"/>
    </row>
    <row r="21" spans="1:7" s="1" customFormat="1" ht="72">
      <c r="A21" s="34">
        <v>16</v>
      </c>
      <c r="B21" s="33" t="s">
        <v>95</v>
      </c>
      <c r="C21" s="34" t="s">
        <v>34</v>
      </c>
      <c r="D21" s="55">
        <v>2</v>
      </c>
      <c r="E21" s="45"/>
      <c r="F21" s="46">
        <f t="shared" si="0"/>
        <v>0</v>
      </c>
      <c r="G21" s="30" t="s">
        <v>185</v>
      </c>
    </row>
    <row r="22" spans="1:7" s="1" customFormat="1" ht="30" customHeight="1">
      <c r="A22" s="34">
        <v>17</v>
      </c>
      <c r="B22" s="35" t="s">
        <v>96</v>
      </c>
      <c r="C22" s="34" t="s">
        <v>34</v>
      </c>
      <c r="D22" s="49">
        <v>1</v>
      </c>
      <c r="E22" s="45"/>
      <c r="F22" s="46">
        <f t="shared" si="0"/>
        <v>0</v>
      </c>
      <c r="G22" s="30" t="s">
        <v>176</v>
      </c>
    </row>
    <row r="23" spans="1:7" s="1" customFormat="1" ht="60">
      <c r="A23" s="34">
        <v>18</v>
      </c>
      <c r="B23" s="35" t="s">
        <v>97</v>
      </c>
      <c r="C23" s="34" t="s">
        <v>34</v>
      </c>
      <c r="D23" s="49">
        <v>124</v>
      </c>
      <c r="E23" s="45"/>
      <c r="F23" s="46">
        <f t="shared" si="0"/>
        <v>0</v>
      </c>
      <c r="G23" s="30" t="s">
        <v>177</v>
      </c>
    </row>
    <row r="24" spans="1:7" s="1" customFormat="1" ht="30" customHeight="1">
      <c r="A24" s="34">
        <v>19</v>
      </c>
      <c r="B24" s="35" t="s">
        <v>98</v>
      </c>
      <c r="C24" s="34" t="s">
        <v>33</v>
      </c>
      <c r="D24" s="49">
        <v>4</v>
      </c>
      <c r="E24" s="45"/>
      <c r="F24" s="46">
        <f t="shared" si="0"/>
        <v>0</v>
      </c>
      <c r="G24" s="47" t="s">
        <v>103</v>
      </c>
    </row>
    <row r="25" spans="1:7" s="1" customFormat="1" ht="30" customHeight="1">
      <c r="A25" s="34">
        <v>20</v>
      </c>
      <c r="B25" s="35" t="s">
        <v>99</v>
      </c>
      <c r="C25" s="34" t="s">
        <v>34</v>
      </c>
      <c r="D25" s="49">
        <v>31</v>
      </c>
      <c r="E25" s="45"/>
      <c r="F25" s="46">
        <f t="shared" si="0"/>
        <v>0</v>
      </c>
      <c r="G25" s="47" t="s">
        <v>104</v>
      </c>
    </row>
    <row r="26" spans="1:7" s="1" customFormat="1" ht="48">
      <c r="A26" s="34">
        <v>21</v>
      </c>
      <c r="B26" s="35" t="s">
        <v>100</v>
      </c>
      <c r="C26" s="34" t="s">
        <v>33</v>
      </c>
      <c r="D26" s="49">
        <v>42</v>
      </c>
      <c r="E26" s="45"/>
      <c r="F26" s="46">
        <f t="shared" si="0"/>
        <v>0</v>
      </c>
      <c r="G26" s="30" t="s">
        <v>178</v>
      </c>
    </row>
    <row r="27" spans="1:7" s="1" customFormat="1" ht="60">
      <c r="A27" s="34">
        <v>22</v>
      </c>
      <c r="B27" s="35" t="s">
        <v>101</v>
      </c>
      <c r="C27" s="34" t="s">
        <v>34</v>
      </c>
      <c r="D27" s="49">
        <v>132</v>
      </c>
      <c r="E27" s="45"/>
      <c r="F27" s="46">
        <f t="shared" si="0"/>
        <v>0</v>
      </c>
      <c r="G27" s="30" t="s">
        <v>179</v>
      </c>
    </row>
    <row r="28" spans="1:7" s="1" customFormat="1" ht="108">
      <c r="A28" s="34" t="s">
        <v>186</v>
      </c>
      <c r="B28" s="35" t="s">
        <v>102</v>
      </c>
      <c r="C28" s="34" t="s">
        <v>33</v>
      </c>
      <c r="D28" s="49">
        <v>112</v>
      </c>
      <c r="E28" s="45"/>
      <c r="F28" s="46">
        <f t="shared" si="0"/>
        <v>0</v>
      </c>
      <c r="G28" s="30" t="s">
        <v>180</v>
      </c>
    </row>
    <row r="29" spans="1:7" s="1" customFormat="1" ht="84">
      <c r="A29" s="34">
        <v>24</v>
      </c>
      <c r="B29" s="35" t="s">
        <v>105</v>
      </c>
      <c r="C29" s="34" t="s">
        <v>36</v>
      </c>
      <c r="D29" s="49">
        <v>224</v>
      </c>
      <c r="E29" s="45"/>
      <c r="F29" s="46">
        <f t="shared" si="0"/>
        <v>0</v>
      </c>
      <c r="G29" s="30" t="s">
        <v>181</v>
      </c>
    </row>
    <row r="30" spans="1:7" s="1" customFormat="1" ht="60">
      <c r="A30" s="34">
        <v>25</v>
      </c>
      <c r="B30" s="35" t="s">
        <v>106</v>
      </c>
      <c r="C30" s="34" t="s">
        <v>33</v>
      </c>
      <c r="D30" s="49">
        <v>112</v>
      </c>
      <c r="E30" s="45"/>
      <c r="F30" s="46">
        <f t="shared" si="0"/>
        <v>0</v>
      </c>
      <c r="G30" s="30" t="s">
        <v>182</v>
      </c>
    </row>
    <row r="31" spans="1:7" s="11" customFormat="1" ht="30" customHeight="1">
      <c r="A31" s="34">
        <v>26</v>
      </c>
      <c r="B31" s="35" t="s">
        <v>107</v>
      </c>
      <c r="C31" s="34" t="s">
        <v>33</v>
      </c>
      <c r="D31" s="49">
        <v>48</v>
      </c>
      <c r="E31" s="45"/>
      <c r="F31" s="46">
        <f t="shared" si="0"/>
        <v>0</v>
      </c>
      <c r="G31" s="30" t="s">
        <v>116</v>
      </c>
    </row>
    <row r="32" spans="1:7" s="1" customFormat="1" ht="48">
      <c r="A32" s="34">
        <v>27</v>
      </c>
      <c r="B32" s="35" t="s">
        <v>108</v>
      </c>
      <c r="C32" s="34" t="s">
        <v>33</v>
      </c>
      <c r="D32" s="49">
        <v>30</v>
      </c>
      <c r="E32" s="45"/>
      <c r="F32" s="46">
        <f t="shared" si="0"/>
        <v>0</v>
      </c>
      <c r="G32" s="30" t="s">
        <v>117</v>
      </c>
    </row>
    <row r="33" spans="1:7" s="1" customFormat="1" ht="30" customHeight="1">
      <c r="A33" s="34">
        <v>28</v>
      </c>
      <c r="B33" s="35" t="s">
        <v>109</v>
      </c>
      <c r="C33" s="34" t="s">
        <v>33</v>
      </c>
      <c r="D33" s="49">
        <v>119</v>
      </c>
      <c r="E33" s="45"/>
      <c r="F33" s="46">
        <f t="shared" si="0"/>
        <v>0</v>
      </c>
      <c r="G33" s="47" t="s">
        <v>118</v>
      </c>
    </row>
    <row r="34" spans="1:7" s="1" customFormat="1" ht="30" customHeight="1">
      <c r="A34" s="34">
        <v>29</v>
      </c>
      <c r="B34" s="35" t="s">
        <v>110</v>
      </c>
      <c r="C34" s="34" t="s">
        <v>34</v>
      </c>
      <c r="D34" s="49">
        <v>114</v>
      </c>
      <c r="E34" s="45"/>
      <c r="F34" s="46">
        <f t="shared" si="0"/>
        <v>0</v>
      </c>
      <c r="G34" s="47" t="s">
        <v>119</v>
      </c>
    </row>
    <row r="35" spans="1:7" s="1" customFormat="1" ht="30" customHeight="1">
      <c r="A35" s="34">
        <v>30</v>
      </c>
      <c r="B35" s="35" t="s">
        <v>111</v>
      </c>
      <c r="C35" s="34" t="s">
        <v>33</v>
      </c>
      <c r="D35" s="49">
        <v>8</v>
      </c>
      <c r="E35" s="45"/>
      <c r="F35" s="46">
        <f t="shared" si="0"/>
        <v>0</v>
      </c>
      <c r="G35" s="30"/>
    </row>
    <row r="36" spans="1:7" s="1" customFormat="1" ht="30" customHeight="1">
      <c r="A36" s="34">
        <v>31</v>
      </c>
      <c r="B36" s="35" t="s">
        <v>112</v>
      </c>
      <c r="C36" s="34" t="s">
        <v>33</v>
      </c>
      <c r="D36" s="49">
        <v>16</v>
      </c>
      <c r="E36" s="45"/>
      <c r="F36" s="46">
        <f t="shared" si="0"/>
        <v>0</v>
      </c>
      <c r="G36" s="30"/>
    </row>
    <row r="37" spans="1:7" s="1" customFormat="1" ht="30" customHeight="1">
      <c r="A37" s="34">
        <v>32</v>
      </c>
      <c r="B37" s="35" t="s">
        <v>113</v>
      </c>
      <c r="C37" s="34" t="s">
        <v>33</v>
      </c>
      <c r="D37" s="49">
        <v>81</v>
      </c>
      <c r="E37" s="45"/>
      <c r="F37" s="46">
        <f t="shared" si="0"/>
        <v>0</v>
      </c>
      <c r="G37" s="30"/>
    </row>
    <row r="38" spans="1:7" s="1" customFormat="1" ht="30" customHeight="1">
      <c r="A38" s="34" t="s">
        <v>187</v>
      </c>
      <c r="B38" s="35" t="s">
        <v>114</v>
      </c>
      <c r="C38" s="34" t="s">
        <v>33</v>
      </c>
      <c r="D38" s="49">
        <v>26</v>
      </c>
      <c r="E38" s="45"/>
      <c r="F38" s="46">
        <f t="shared" si="0"/>
        <v>0</v>
      </c>
      <c r="G38" s="30"/>
    </row>
    <row r="39" spans="1:7" s="1" customFormat="1" ht="30" customHeight="1">
      <c r="A39" s="34" t="s">
        <v>188</v>
      </c>
      <c r="B39" s="35" t="s">
        <v>115</v>
      </c>
      <c r="C39" s="34" t="s">
        <v>33</v>
      </c>
      <c r="D39" s="49">
        <v>32</v>
      </c>
      <c r="E39" s="45"/>
      <c r="F39" s="46">
        <f t="shared" si="0"/>
        <v>0</v>
      </c>
      <c r="G39" s="30"/>
    </row>
    <row r="40" spans="1:7" s="1" customFormat="1" ht="30" customHeight="1">
      <c r="A40" s="31" t="s">
        <v>48</v>
      </c>
      <c r="B40" s="36" t="s">
        <v>120</v>
      </c>
      <c r="C40" s="34"/>
      <c r="D40" s="49"/>
      <c r="E40" s="45"/>
      <c r="F40" s="46"/>
      <c r="G40" s="30"/>
    </row>
    <row r="41" spans="1:7" s="1" customFormat="1" ht="30" customHeight="1">
      <c r="A41" s="34">
        <v>1</v>
      </c>
      <c r="B41" s="33" t="s">
        <v>121</v>
      </c>
      <c r="C41" s="34" t="s">
        <v>33</v>
      </c>
      <c r="D41" s="49">
        <v>119</v>
      </c>
      <c r="E41" s="45"/>
      <c r="F41" s="46">
        <f t="shared" si="0"/>
        <v>0</v>
      </c>
      <c r="G41" s="30"/>
    </row>
    <row r="42" spans="1:7" s="1" customFormat="1" ht="30" customHeight="1">
      <c r="A42" s="34">
        <v>2</v>
      </c>
      <c r="B42" s="35" t="s">
        <v>122</v>
      </c>
      <c r="C42" s="34" t="s">
        <v>35</v>
      </c>
      <c r="D42" s="49">
        <v>21</v>
      </c>
      <c r="E42" s="45"/>
      <c r="F42" s="46">
        <f t="shared" si="0"/>
        <v>0</v>
      </c>
      <c r="G42" s="30"/>
    </row>
    <row r="43" spans="1:7" s="1" customFormat="1" ht="60">
      <c r="A43" s="34">
        <v>3</v>
      </c>
      <c r="B43" s="35" t="s">
        <v>123</v>
      </c>
      <c r="C43" s="34" t="s">
        <v>20</v>
      </c>
      <c r="D43" s="50">
        <v>1</v>
      </c>
      <c r="E43" s="45"/>
      <c r="F43" s="46">
        <f t="shared" si="0"/>
        <v>0</v>
      </c>
      <c r="G43" s="30" t="s">
        <v>183</v>
      </c>
    </row>
    <row r="44" spans="1:7" s="1" customFormat="1" ht="30" customHeight="1">
      <c r="A44" s="31" t="s">
        <v>50</v>
      </c>
      <c r="B44" s="36" t="s">
        <v>124</v>
      </c>
      <c r="C44" s="34"/>
      <c r="D44" s="49"/>
      <c r="E44" s="45"/>
      <c r="F44" s="46"/>
      <c r="G44" s="30"/>
    </row>
    <row r="45" spans="1:7" s="1" customFormat="1" ht="30" customHeight="1">
      <c r="A45" s="34" t="s">
        <v>49</v>
      </c>
      <c r="B45" s="35" t="s">
        <v>125</v>
      </c>
      <c r="C45" s="34" t="s">
        <v>33</v>
      </c>
      <c r="D45" s="49">
        <v>5</v>
      </c>
      <c r="E45" s="45"/>
      <c r="F45" s="46">
        <f t="shared" si="0"/>
        <v>0</v>
      </c>
      <c r="G45" s="48" t="s">
        <v>133</v>
      </c>
    </row>
    <row r="46" spans="1:7" s="1" customFormat="1" ht="30" customHeight="1">
      <c r="A46" s="34" t="s">
        <v>51</v>
      </c>
      <c r="B46" s="35" t="s">
        <v>126</v>
      </c>
      <c r="C46" s="34" t="s">
        <v>33</v>
      </c>
      <c r="D46" s="49">
        <v>4</v>
      </c>
      <c r="E46" s="45"/>
      <c r="F46" s="46">
        <f t="shared" si="0"/>
        <v>0</v>
      </c>
      <c r="G46" s="47" t="s">
        <v>133</v>
      </c>
    </row>
    <row r="47" spans="1:7" s="1" customFormat="1" ht="30" customHeight="1">
      <c r="A47" s="34">
        <v>3</v>
      </c>
      <c r="B47" s="35" t="s">
        <v>127</v>
      </c>
      <c r="C47" s="34" t="s">
        <v>33</v>
      </c>
      <c r="D47" s="49">
        <v>2</v>
      </c>
      <c r="E47" s="45"/>
      <c r="F47" s="46">
        <f t="shared" si="0"/>
        <v>0</v>
      </c>
      <c r="G47" s="47" t="s">
        <v>134</v>
      </c>
    </row>
    <row r="48" spans="1:7" s="1" customFormat="1" ht="30" customHeight="1">
      <c r="A48" s="34">
        <v>4</v>
      </c>
      <c r="B48" s="35" t="s">
        <v>128</v>
      </c>
      <c r="C48" s="34" t="s">
        <v>33</v>
      </c>
      <c r="D48" s="49">
        <v>12</v>
      </c>
      <c r="E48" s="45"/>
      <c r="F48" s="46">
        <f t="shared" si="0"/>
        <v>0</v>
      </c>
      <c r="G48" s="47" t="s">
        <v>134</v>
      </c>
    </row>
    <row r="49" spans="1:7" s="1" customFormat="1" ht="30" customHeight="1">
      <c r="A49" s="34">
        <v>5</v>
      </c>
      <c r="B49" s="35" t="s">
        <v>129</v>
      </c>
      <c r="C49" s="34" t="s">
        <v>33</v>
      </c>
      <c r="D49" s="49">
        <v>13</v>
      </c>
      <c r="E49" s="45"/>
      <c r="F49" s="46">
        <f t="shared" si="0"/>
        <v>0</v>
      </c>
      <c r="G49" s="48" t="s">
        <v>135</v>
      </c>
    </row>
    <row r="50" spans="1:7" s="1" customFormat="1" ht="30" customHeight="1">
      <c r="A50" s="34">
        <v>6</v>
      </c>
      <c r="B50" s="35" t="s">
        <v>130</v>
      </c>
      <c r="C50" s="34" t="s">
        <v>33</v>
      </c>
      <c r="D50" s="49">
        <v>14</v>
      </c>
      <c r="E50" s="45"/>
      <c r="F50" s="46">
        <f t="shared" si="0"/>
        <v>0</v>
      </c>
      <c r="G50" s="48" t="s">
        <v>135</v>
      </c>
    </row>
    <row r="51" spans="1:7" s="1" customFormat="1" ht="30" customHeight="1">
      <c r="A51" s="34">
        <v>7</v>
      </c>
      <c r="B51" s="35" t="s">
        <v>131</v>
      </c>
      <c r="C51" s="34" t="s">
        <v>33</v>
      </c>
      <c r="D51" s="49">
        <v>27</v>
      </c>
      <c r="E51" s="45"/>
      <c r="F51" s="46">
        <f t="shared" si="0"/>
        <v>0</v>
      </c>
      <c r="G51" s="48" t="s">
        <v>135</v>
      </c>
    </row>
    <row r="52" spans="1:7" s="1" customFormat="1" ht="30" customHeight="1">
      <c r="A52" s="34">
        <v>8</v>
      </c>
      <c r="B52" s="35" t="s">
        <v>132</v>
      </c>
      <c r="C52" s="34" t="s">
        <v>33</v>
      </c>
      <c r="D52" s="49">
        <v>119</v>
      </c>
      <c r="E52" s="45"/>
      <c r="F52" s="46">
        <f t="shared" si="0"/>
        <v>0</v>
      </c>
      <c r="G52" s="48" t="s">
        <v>135</v>
      </c>
    </row>
    <row r="53" spans="1:7" s="1" customFormat="1" ht="30" customHeight="1">
      <c r="A53" s="31" t="s">
        <v>52</v>
      </c>
      <c r="B53" s="36" t="s">
        <v>136</v>
      </c>
      <c r="C53" s="43"/>
      <c r="D53" s="44"/>
      <c r="E53" s="45"/>
      <c r="F53" s="46"/>
      <c r="G53" s="30"/>
    </row>
    <row r="54" spans="1:7" s="1" customFormat="1" ht="30" customHeight="1">
      <c r="A54" s="34">
        <v>1</v>
      </c>
      <c r="B54" s="35" t="s">
        <v>137</v>
      </c>
      <c r="C54" s="34" t="s">
        <v>33</v>
      </c>
      <c r="D54" s="49">
        <v>4</v>
      </c>
      <c r="E54" s="45"/>
      <c r="F54" s="46">
        <f t="shared" si="0"/>
        <v>0</v>
      </c>
      <c r="G54" s="30"/>
    </row>
    <row r="55" spans="1:7" s="1" customFormat="1" ht="30" customHeight="1">
      <c r="A55" s="34">
        <v>2</v>
      </c>
      <c r="B55" s="33" t="s">
        <v>138</v>
      </c>
      <c r="C55" s="34" t="s">
        <v>33</v>
      </c>
      <c r="D55" s="49">
        <v>4</v>
      </c>
      <c r="E55" s="45"/>
      <c r="F55" s="46">
        <f t="shared" si="0"/>
        <v>0</v>
      </c>
      <c r="G55" s="30"/>
    </row>
    <row r="56" spans="1:7" s="1" customFormat="1" ht="30" customHeight="1">
      <c r="A56" s="34">
        <v>3</v>
      </c>
      <c r="B56" s="33" t="s">
        <v>139</v>
      </c>
      <c r="C56" s="34" t="s">
        <v>33</v>
      </c>
      <c r="D56" s="49">
        <v>1</v>
      </c>
      <c r="E56" s="45"/>
      <c r="F56" s="46">
        <f t="shared" si="0"/>
        <v>0</v>
      </c>
      <c r="G56" s="30"/>
    </row>
    <row r="57" spans="1:7" s="1" customFormat="1" ht="30" customHeight="1">
      <c r="A57" s="34">
        <v>4</v>
      </c>
      <c r="B57" s="33" t="s">
        <v>140</v>
      </c>
      <c r="C57" s="34" t="s">
        <v>33</v>
      </c>
      <c r="D57" s="49">
        <v>2</v>
      </c>
      <c r="E57" s="45"/>
      <c r="F57" s="46">
        <f t="shared" si="0"/>
        <v>0</v>
      </c>
      <c r="G57" s="30"/>
    </row>
    <row r="58" spans="1:7" s="1" customFormat="1" ht="30" customHeight="1">
      <c r="A58" s="34">
        <v>5</v>
      </c>
      <c r="B58" s="35" t="s">
        <v>141</v>
      </c>
      <c r="C58" s="34" t="s">
        <v>33</v>
      </c>
      <c r="D58" s="49">
        <v>1</v>
      </c>
      <c r="E58" s="45"/>
      <c r="F58" s="46">
        <f t="shared" si="0"/>
        <v>0</v>
      </c>
      <c r="G58" s="30"/>
    </row>
    <row r="59" spans="1:7" s="1" customFormat="1" ht="30" customHeight="1">
      <c r="A59" s="31" t="s">
        <v>53</v>
      </c>
      <c r="B59" s="37" t="s">
        <v>40</v>
      </c>
      <c r="C59" s="34"/>
      <c r="D59" s="49"/>
      <c r="E59" s="45"/>
      <c r="F59" s="46"/>
      <c r="G59" s="30"/>
    </row>
    <row r="60" spans="1:7" s="1" customFormat="1" ht="30" customHeight="1">
      <c r="A60" s="34">
        <v>1</v>
      </c>
      <c r="B60" s="35" t="s">
        <v>40</v>
      </c>
      <c r="C60" s="34" t="s">
        <v>20</v>
      </c>
      <c r="D60" s="49">
        <v>1</v>
      </c>
      <c r="E60" s="45"/>
      <c r="F60" s="46">
        <f t="shared" si="0"/>
        <v>0</v>
      </c>
      <c r="G60" s="30"/>
    </row>
    <row r="61" spans="1:7" s="1" customFormat="1" ht="30" customHeight="1">
      <c r="A61" s="31" t="s">
        <v>54</v>
      </c>
      <c r="B61" s="36" t="s">
        <v>142</v>
      </c>
      <c r="C61" s="34"/>
      <c r="D61" s="49"/>
      <c r="E61" s="45"/>
      <c r="F61" s="46"/>
      <c r="G61" s="30"/>
    </row>
    <row r="62" spans="1:7" s="1" customFormat="1" ht="240">
      <c r="A62" s="34">
        <v>1</v>
      </c>
      <c r="B62" s="33" t="s">
        <v>143</v>
      </c>
      <c r="C62" s="34" t="s">
        <v>144</v>
      </c>
      <c r="D62" s="49">
        <v>129</v>
      </c>
      <c r="E62" s="45"/>
      <c r="F62" s="46">
        <f t="shared" si="0"/>
        <v>0</v>
      </c>
      <c r="G62" s="30" t="s">
        <v>190</v>
      </c>
    </row>
    <row r="63" spans="1:7" s="1" customFormat="1" ht="30" customHeight="1">
      <c r="A63" s="56">
        <v>2</v>
      </c>
      <c r="B63" s="33" t="s">
        <v>145</v>
      </c>
      <c r="C63" s="34" t="s">
        <v>20</v>
      </c>
      <c r="D63" s="49">
        <v>13</v>
      </c>
      <c r="E63" s="45"/>
      <c r="F63" s="46">
        <f t="shared" si="0"/>
        <v>0</v>
      </c>
      <c r="G63" s="30" t="s">
        <v>147</v>
      </c>
    </row>
    <row r="64" spans="1:7" s="1" customFormat="1" ht="48">
      <c r="A64" s="34">
        <v>3</v>
      </c>
      <c r="B64" s="33" t="s">
        <v>146</v>
      </c>
      <c r="C64" s="34" t="s">
        <v>20</v>
      </c>
      <c r="D64" s="49">
        <v>2</v>
      </c>
      <c r="E64" s="45"/>
      <c r="F64" s="46">
        <f t="shared" si="0"/>
        <v>0</v>
      </c>
      <c r="G64" s="30" t="s">
        <v>148</v>
      </c>
    </row>
    <row r="65" spans="1:7" s="1" customFormat="1" ht="84">
      <c r="A65" s="34">
        <v>4</v>
      </c>
      <c r="B65" s="33" t="s">
        <v>149</v>
      </c>
      <c r="C65" s="34" t="s">
        <v>20</v>
      </c>
      <c r="D65" s="49">
        <v>1</v>
      </c>
      <c r="E65" s="51"/>
      <c r="F65" s="46">
        <f t="shared" si="0"/>
        <v>0</v>
      </c>
      <c r="G65" s="48" t="s">
        <v>150</v>
      </c>
    </row>
    <row r="66" spans="1:7" s="1" customFormat="1" ht="33" customHeight="1">
      <c r="A66" s="31" t="s">
        <v>55</v>
      </c>
      <c r="B66" s="36" t="s">
        <v>58</v>
      </c>
      <c r="C66" s="34"/>
      <c r="D66" s="49"/>
      <c r="E66" s="51"/>
      <c r="F66" s="46"/>
      <c r="G66" s="32"/>
    </row>
    <row r="67" spans="1:7" s="1" customFormat="1" ht="33" customHeight="1">
      <c r="A67" s="34">
        <v>1</v>
      </c>
      <c r="B67" s="35" t="s">
        <v>59</v>
      </c>
      <c r="C67" s="34" t="s">
        <v>20</v>
      </c>
      <c r="D67" s="49">
        <v>1</v>
      </c>
      <c r="E67" s="51"/>
      <c r="F67" s="46">
        <f t="shared" si="0"/>
        <v>0</v>
      </c>
      <c r="G67" s="47"/>
    </row>
    <row r="68" spans="1:7" s="1" customFormat="1" ht="33" customHeight="1">
      <c r="A68" s="31" t="s">
        <v>57</v>
      </c>
      <c r="B68" s="36" t="s">
        <v>63</v>
      </c>
      <c r="C68" s="34"/>
      <c r="D68" s="49"/>
      <c r="E68" s="51"/>
      <c r="F68" s="46"/>
      <c r="G68" s="47"/>
    </row>
    <row r="69" spans="1:7" s="1" customFormat="1" ht="33" customHeight="1">
      <c r="A69" s="34">
        <v>1</v>
      </c>
      <c r="B69" s="35" t="s">
        <v>64</v>
      </c>
      <c r="C69" s="34" t="s">
        <v>20</v>
      </c>
      <c r="D69" s="49">
        <v>1</v>
      </c>
      <c r="E69" s="51"/>
      <c r="F69" s="46">
        <f t="shared" si="0"/>
        <v>0</v>
      </c>
      <c r="G69" s="47" t="s">
        <v>56</v>
      </c>
    </row>
    <row r="70" spans="1:7" s="1" customFormat="1" ht="33.75" customHeight="1">
      <c r="A70" s="31" t="s">
        <v>60</v>
      </c>
      <c r="B70" s="36" t="s">
        <v>65</v>
      </c>
      <c r="C70" s="34"/>
      <c r="D70" s="49"/>
      <c r="E70" s="51"/>
      <c r="F70" s="46"/>
      <c r="G70" s="47"/>
    </row>
    <row r="71" spans="1:7" s="1" customFormat="1" ht="33.75" customHeight="1">
      <c r="A71" s="31">
        <v>1</v>
      </c>
      <c r="B71" s="36" t="s">
        <v>151</v>
      </c>
      <c r="C71" s="34"/>
      <c r="D71" s="49"/>
      <c r="E71" s="51"/>
      <c r="F71" s="46"/>
      <c r="G71" s="47"/>
    </row>
    <row r="72" spans="1:7" s="1" customFormat="1" ht="33.75" customHeight="1">
      <c r="A72" s="34">
        <v>-1</v>
      </c>
      <c r="B72" s="33" t="s">
        <v>151</v>
      </c>
      <c r="C72" s="34" t="s">
        <v>189</v>
      </c>
      <c r="D72" s="51">
        <v>10600</v>
      </c>
      <c r="E72" s="51"/>
      <c r="F72" s="46">
        <f aca="true" t="shared" si="1" ref="F72:F110">ROUND(D72*E72,0)</f>
        <v>0</v>
      </c>
      <c r="G72" s="47" t="s">
        <v>38</v>
      </c>
    </row>
    <row r="73" spans="1:7" s="1" customFormat="1" ht="33.75" customHeight="1">
      <c r="A73" s="34">
        <v>-2</v>
      </c>
      <c r="B73" s="33" t="s">
        <v>152</v>
      </c>
      <c r="C73" s="34" t="s">
        <v>153</v>
      </c>
      <c r="D73" s="49">
        <v>624</v>
      </c>
      <c r="E73" s="51"/>
      <c r="F73" s="46">
        <f t="shared" si="1"/>
        <v>0</v>
      </c>
      <c r="G73" s="47" t="s">
        <v>154</v>
      </c>
    </row>
    <row r="74" spans="1:7" s="1" customFormat="1" ht="33.75" customHeight="1">
      <c r="A74" s="31">
        <v>2</v>
      </c>
      <c r="B74" s="36" t="s">
        <v>66</v>
      </c>
      <c r="C74" s="31"/>
      <c r="D74" s="49"/>
      <c r="E74" s="51"/>
      <c r="F74" s="46"/>
      <c r="G74" s="47"/>
    </row>
    <row r="75" spans="1:7" s="1" customFormat="1" ht="33.75" customHeight="1">
      <c r="A75" s="34">
        <v>-1</v>
      </c>
      <c r="B75" s="33" t="s">
        <v>155</v>
      </c>
      <c r="C75" s="34" t="s">
        <v>189</v>
      </c>
      <c r="D75" s="51">
        <v>5600</v>
      </c>
      <c r="E75" s="51"/>
      <c r="F75" s="46">
        <f t="shared" si="1"/>
        <v>0</v>
      </c>
      <c r="G75" s="47" t="s">
        <v>156</v>
      </c>
    </row>
    <row r="76" spans="1:7" s="1" customFormat="1" ht="33.75" customHeight="1">
      <c r="A76" s="31">
        <v>3</v>
      </c>
      <c r="B76" s="36" t="s">
        <v>67</v>
      </c>
      <c r="C76" s="34"/>
      <c r="D76" s="51"/>
      <c r="E76" s="51"/>
      <c r="F76" s="46"/>
      <c r="G76" s="47"/>
    </row>
    <row r="77" spans="1:7" s="1" customFormat="1" ht="33.75" customHeight="1">
      <c r="A77" s="34">
        <v>-1</v>
      </c>
      <c r="B77" s="54" t="s">
        <v>192</v>
      </c>
      <c r="C77" s="34" t="s">
        <v>189</v>
      </c>
      <c r="D77" s="51">
        <v>2600</v>
      </c>
      <c r="E77" s="51"/>
      <c r="F77" s="46">
        <f t="shared" si="1"/>
        <v>0</v>
      </c>
      <c r="G77" s="47" t="s">
        <v>38</v>
      </c>
    </row>
    <row r="78" spans="1:7" s="1" customFormat="1" ht="33.75" customHeight="1">
      <c r="A78" s="34">
        <v>-2</v>
      </c>
      <c r="B78" s="54" t="s">
        <v>193</v>
      </c>
      <c r="C78" s="34" t="s">
        <v>189</v>
      </c>
      <c r="D78" s="51">
        <v>8500</v>
      </c>
      <c r="E78" s="51"/>
      <c r="F78" s="46">
        <f t="shared" si="1"/>
        <v>0</v>
      </c>
      <c r="G78" s="47" t="s">
        <v>38</v>
      </c>
    </row>
    <row r="79" spans="1:7" s="1" customFormat="1" ht="33.75" customHeight="1">
      <c r="A79" s="34">
        <v>-3</v>
      </c>
      <c r="B79" s="54" t="s">
        <v>194</v>
      </c>
      <c r="C79" s="34" t="s">
        <v>189</v>
      </c>
      <c r="D79" s="51">
        <v>9500</v>
      </c>
      <c r="E79" s="51"/>
      <c r="F79" s="46">
        <f t="shared" si="1"/>
        <v>0</v>
      </c>
      <c r="G79" s="47" t="s">
        <v>38</v>
      </c>
    </row>
    <row r="80" spans="1:7" s="1" customFormat="1" ht="33.75" customHeight="1">
      <c r="A80" s="34">
        <v>-4</v>
      </c>
      <c r="B80" s="54" t="s">
        <v>195</v>
      </c>
      <c r="C80" s="34" t="s">
        <v>189</v>
      </c>
      <c r="D80" s="51">
        <v>2400</v>
      </c>
      <c r="E80" s="51"/>
      <c r="F80" s="46">
        <f t="shared" si="1"/>
        <v>0</v>
      </c>
      <c r="G80" s="47" t="s">
        <v>38</v>
      </c>
    </row>
    <row r="81" spans="1:7" s="1" customFormat="1" ht="33.75" customHeight="1">
      <c r="A81" s="34">
        <v>-5</v>
      </c>
      <c r="B81" s="54" t="s">
        <v>196</v>
      </c>
      <c r="C81" s="34" t="s">
        <v>189</v>
      </c>
      <c r="D81" s="51">
        <v>1200</v>
      </c>
      <c r="E81" s="51"/>
      <c r="F81" s="46">
        <f t="shared" si="1"/>
        <v>0</v>
      </c>
      <c r="G81" s="47" t="s">
        <v>38</v>
      </c>
    </row>
    <row r="82" spans="1:7" s="1" customFormat="1" ht="33.75" customHeight="1">
      <c r="A82" s="34">
        <v>-6</v>
      </c>
      <c r="B82" s="54" t="s">
        <v>197</v>
      </c>
      <c r="C82" s="34" t="s">
        <v>189</v>
      </c>
      <c r="D82" s="51">
        <v>1200</v>
      </c>
      <c r="E82" s="51"/>
      <c r="F82" s="46">
        <f t="shared" si="1"/>
        <v>0</v>
      </c>
      <c r="G82" s="47" t="s">
        <v>38</v>
      </c>
    </row>
    <row r="83" spans="1:7" s="1" customFormat="1" ht="33.75" customHeight="1">
      <c r="A83" s="34">
        <v>-7</v>
      </c>
      <c r="B83" s="54" t="s">
        <v>198</v>
      </c>
      <c r="C83" s="34" t="s">
        <v>189</v>
      </c>
      <c r="D83" s="51">
        <v>2400</v>
      </c>
      <c r="E83" s="51"/>
      <c r="F83" s="46">
        <f t="shared" si="1"/>
        <v>0</v>
      </c>
      <c r="G83" s="47" t="s">
        <v>38</v>
      </c>
    </row>
    <row r="84" spans="1:7" s="1" customFormat="1" ht="33.75" customHeight="1">
      <c r="A84" s="34">
        <v>-8</v>
      </c>
      <c r="B84" s="54" t="s">
        <v>199</v>
      </c>
      <c r="C84" s="34" t="s">
        <v>189</v>
      </c>
      <c r="D84" s="51">
        <v>2400</v>
      </c>
      <c r="E84" s="51"/>
      <c r="F84" s="46">
        <f t="shared" si="1"/>
        <v>0</v>
      </c>
      <c r="G84" s="47" t="s">
        <v>38</v>
      </c>
    </row>
    <row r="85" spans="1:7" s="1" customFormat="1" ht="33.75" customHeight="1">
      <c r="A85" s="34">
        <v>-9</v>
      </c>
      <c r="B85" s="54" t="s">
        <v>200</v>
      </c>
      <c r="C85" s="34" t="s">
        <v>189</v>
      </c>
      <c r="D85" s="51">
        <v>2400</v>
      </c>
      <c r="E85" s="51"/>
      <c r="F85" s="46">
        <f t="shared" si="1"/>
        <v>0</v>
      </c>
      <c r="G85" s="47" t="s">
        <v>38</v>
      </c>
    </row>
    <row r="86" spans="1:7" s="1" customFormat="1" ht="33.75" customHeight="1">
      <c r="A86" s="34">
        <v>-10</v>
      </c>
      <c r="B86" s="54" t="s">
        <v>201</v>
      </c>
      <c r="C86" s="34" t="s">
        <v>189</v>
      </c>
      <c r="D86" s="51">
        <v>2400</v>
      </c>
      <c r="E86" s="51"/>
      <c r="F86" s="46">
        <f t="shared" si="1"/>
        <v>0</v>
      </c>
      <c r="G86" s="47" t="s">
        <v>38</v>
      </c>
    </row>
    <row r="87" spans="1:7" s="1" customFormat="1" ht="33.75" customHeight="1">
      <c r="A87" s="34">
        <v>-11</v>
      </c>
      <c r="B87" s="54" t="s">
        <v>202</v>
      </c>
      <c r="C87" s="34" t="s">
        <v>189</v>
      </c>
      <c r="D87" s="51">
        <v>7100</v>
      </c>
      <c r="E87" s="51"/>
      <c r="F87" s="46">
        <f t="shared" si="1"/>
        <v>0</v>
      </c>
      <c r="G87" s="48" t="s">
        <v>38</v>
      </c>
    </row>
    <row r="88" spans="1:7" s="1" customFormat="1" ht="33.75" customHeight="1">
      <c r="A88" s="31">
        <v>4</v>
      </c>
      <c r="B88" s="36" t="s">
        <v>157</v>
      </c>
      <c r="C88" s="34"/>
      <c r="D88" s="49"/>
      <c r="E88" s="51"/>
      <c r="F88" s="46"/>
      <c r="G88" s="48"/>
    </row>
    <row r="89" spans="1:7" s="1" customFormat="1" ht="33.75" customHeight="1">
      <c r="A89" s="34">
        <v>-1</v>
      </c>
      <c r="B89" s="54" t="s">
        <v>203</v>
      </c>
      <c r="C89" s="34" t="s">
        <v>189</v>
      </c>
      <c r="D89" s="51">
        <v>4500</v>
      </c>
      <c r="E89" s="51"/>
      <c r="F89" s="46">
        <f t="shared" si="1"/>
        <v>0</v>
      </c>
      <c r="G89" s="48" t="s">
        <v>38</v>
      </c>
    </row>
    <row r="90" spans="1:7" s="1" customFormat="1" ht="33.75" customHeight="1">
      <c r="A90" s="34">
        <v>-2</v>
      </c>
      <c r="B90" s="54" t="s">
        <v>204</v>
      </c>
      <c r="C90" s="34" t="s">
        <v>189</v>
      </c>
      <c r="D90" s="51">
        <v>4500</v>
      </c>
      <c r="E90" s="51"/>
      <c r="F90" s="46">
        <f t="shared" si="1"/>
        <v>0</v>
      </c>
      <c r="G90" s="48" t="s">
        <v>38</v>
      </c>
    </row>
    <row r="91" spans="1:7" s="1" customFormat="1" ht="33.75" customHeight="1">
      <c r="A91" s="34">
        <v>-3</v>
      </c>
      <c r="B91" s="54" t="s">
        <v>205</v>
      </c>
      <c r="C91" s="34" t="s">
        <v>189</v>
      </c>
      <c r="D91" s="51">
        <v>1800</v>
      </c>
      <c r="E91" s="51"/>
      <c r="F91" s="46">
        <f t="shared" si="1"/>
        <v>0</v>
      </c>
      <c r="G91" s="48" t="s">
        <v>38</v>
      </c>
    </row>
    <row r="92" spans="1:7" s="1" customFormat="1" ht="33.75" customHeight="1">
      <c r="A92" s="31">
        <v>5</v>
      </c>
      <c r="B92" s="36" t="s">
        <v>158</v>
      </c>
      <c r="C92" s="34"/>
      <c r="D92" s="51"/>
      <c r="E92" s="51"/>
      <c r="F92" s="46"/>
      <c r="G92" s="48"/>
    </row>
    <row r="93" spans="1:7" s="1" customFormat="1" ht="33.75" customHeight="1">
      <c r="A93" s="34">
        <v>-1</v>
      </c>
      <c r="B93" s="54" t="s">
        <v>206</v>
      </c>
      <c r="C93" s="34" t="s">
        <v>189</v>
      </c>
      <c r="D93" s="51">
        <v>3600</v>
      </c>
      <c r="E93" s="51"/>
      <c r="F93" s="46">
        <f t="shared" si="1"/>
        <v>0</v>
      </c>
      <c r="G93" s="48" t="s">
        <v>159</v>
      </c>
    </row>
    <row r="94" spans="1:7" s="1" customFormat="1" ht="33.75" customHeight="1">
      <c r="A94" s="34">
        <v>-2</v>
      </c>
      <c r="B94" s="54" t="s">
        <v>207</v>
      </c>
      <c r="C94" s="34" t="s">
        <v>189</v>
      </c>
      <c r="D94" s="51">
        <v>500</v>
      </c>
      <c r="E94" s="51"/>
      <c r="F94" s="46">
        <f t="shared" si="1"/>
        <v>0</v>
      </c>
      <c r="G94" s="48" t="s">
        <v>159</v>
      </c>
    </row>
    <row r="95" spans="1:7" s="1" customFormat="1" ht="33.75" customHeight="1">
      <c r="A95" s="31">
        <v>6</v>
      </c>
      <c r="B95" s="36" t="s">
        <v>37</v>
      </c>
      <c r="C95" s="34"/>
      <c r="D95" s="49"/>
      <c r="E95" s="51"/>
      <c r="F95" s="46"/>
      <c r="G95" s="48"/>
    </row>
    <row r="96" spans="1:7" s="1" customFormat="1" ht="33.75" customHeight="1">
      <c r="A96" s="34">
        <v>-1</v>
      </c>
      <c r="B96" s="35" t="s">
        <v>160</v>
      </c>
      <c r="C96" s="34" t="s">
        <v>33</v>
      </c>
      <c r="D96" s="49">
        <v>13</v>
      </c>
      <c r="E96" s="51"/>
      <c r="F96" s="46">
        <f t="shared" si="1"/>
        <v>0</v>
      </c>
      <c r="G96" s="48"/>
    </row>
    <row r="97" spans="1:7" s="1" customFormat="1" ht="33.75" customHeight="1">
      <c r="A97" s="34">
        <v>-2</v>
      </c>
      <c r="B97" s="35" t="s">
        <v>161</v>
      </c>
      <c r="C97" s="34" t="s">
        <v>33</v>
      </c>
      <c r="D97" s="49">
        <v>174</v>
      </c>
      <c r="E97" s="51"/>
      <c r="F97" s="46">
        <f t="shared" si="1"/>
        <v>0</v>
      </c>
      <c r="G97" s="48"/>
    </row>
    <row r="98" spans="1:7" s="1" customFormat="1" ht="33.75" customHeight="1">
      <c r="A98" s="34">
        <v>-3</v>
      </c>
      <c r="B98" s="35" t="s">
        <v>162</v>
      </c>
      <c r="C98" s="34" t="s">
        <v>33</v>
      </c>
      <c r="D98" s="49">
        <v>156</v>
      </c>
      <c r="E98" s="51"/>
      <c r="F98" s="46">
        <f t="shared" si="1"/>
        <v>0</v>
      </c>
      <c r="G98" s="48" t="s">
        <v>163</v>
      </c>
    </row>
    <row r="99" spans="1:7" s="1" customFormat="1" ht="33.75" customHeight="1">
      <c r="A99" s="31">
        <v>7</v>
      </c>
      <c r="B99" s="37" t="s">
        <v>164</v>
      </c>
      <c r="C99" s="34"/>
      <c r="D99" s="49"/>
      <c r="E99" s="51"/>
      <c r="F99" s="46"/>
      <c r="G99" s="48"/>
    </row>
    <row r="100" spans="1:7" s="1" customFormat="1" ht="33.75" customHeight="1">
      <c r="A100" s="34">
        <v>-1</v>
      </c>
      <c r="B100" s="33" t="s">
        <v>165</v>
      </c>
      <c r="C100" s="34" t="s">
        <v>36</v>
      </c>
      <c r="D100" s="49">
        <v>25</v>
      </c>
      <c r="E100" s="51"/>
      <c r="F100" s="46">
        <f t="shared" si="1"/>
        <v>0</v>
      </c>
      <c r="G100" s="48"/>
    </row>
    <row r="101" spans="1:7" s="1" customFormat="1" ht="33.75" customHeight="1">
      <c r="A101" s="34">
        <v>-2</v>
      </c>
      <c r="B101" s="33" t="s">
        <v>166</v>
      </c>
      <c r="C101" s="34" t="s">
        <v>36</v>
      </c>
      <c r="D101" s="49">
        <v>1</v>
      </c>
      <c r="E101" s="51"/>
      <c r="F101" s="46">
        <f t="shared" si="1"/>
        <v>0</v>
      </c>
      <c r="G101" s="48"/>
    </row>
    <row r="102" spans="1:7" s="1" customFormat="1" ht="33.75" customHeight="1">
      <c r="A102" s="34">
        <v>-3</v>
      </c>
      <c r="B102" s="33" t="s">
        <v>167</v>
      </c>
      <c r="C102" s="34" t="s">
        <v>36</v>
      </c>
      <c r="D102" s="49">
        <v>27</v>
      </c>
      <c r="E102" s="51"/>
      <c r="F102" s="46">
        <f t="shared" si="1"/>
        <v>0</v>
      </c>
      <c r="G102" s="48" t="s">
        <v>168</v>
      </c>
    </row>
    <row r="103" spans="1:7" s="1" customFormat="1" ht="33.75" customHeight="1">
      <c r="A103" s="31">
        <v>8</v>
      </c>
      <c r="B103" s="37" t="s">
        <v>169</v>
      </c>
      <c r="C103" s="34" t="s">
        <v>20</v>
      </c>
      <c r="D103" s="49">
        <v>1</v>
      </c>
      <c r="E103" s="51"/>
      <c r="F103" s="46">
        <f t="shared" si="1"/>
        <v>0</v>
      </c>
      <c r="G103" s="48"/>
    </row>
    <row r="104" spans="1:7" s="1" customFormat="1" ht="33.75" customHeight="1">
      <c r="A104" s="31">
        <v>9</v>
      </c>
      <c r="B104" s="37" t="s">
        <v>39</v>
      </c>
      <c r="C104" s="34" t="s">
        <v>20</v>
      </c>
      <c r="D104" s="49">
        <v>1</v>
      </c>
      <c r="E104" s="51"/>
      <c r="F104" s="46">
        <f t="shared" si="1"/>
        <v>0</v>
      </c>
      <c r="G104" s="48"/>
    </row>
    <row r="105" spans="1:7" s="1" customFormat="1" ht="33.75" customHeight="1">
      <c r="A105" s="31" t="s">
        <v>61</v>
      </c>
      <c r="B105" s="36" t="s">
        <v>62</v>
      </c>
      <c r="C105" s="34"/>
      <c r="D105" s="49"/>
      <c r="E105" s="51"/>
      <c r="F105" s="46"/>
      <c r="G105" s="32"/>
    </row>
    <row r="106" spans="1:7" s="1" customFormat="1" ht="33.75" customHeight="1">
      <c r="A106" s="34">
        <v>1</v>
      </c>
      <c r="B106" s="33" t="s">
        <v>97</v>
      </c>
      <c r="C106" s="34" t="s">
        <v>34</v>
      </c>
      <c r="D106" s="49">
        <v>5</v>
      </c>
      <c r="E106" s="51"/>
      <c r="F106" s="46">
        <f t="shared" si="1"/>
        <v>0</v>
      </c>
      <c r="G106" s="47"/>
    </row>
    <row r="107" spans="1:7" s="1" customFormat="1" ht="33.75" customHeight="1">
      <c r="A107" s="34">
        <v>2</v>
      </c>
      <c r="B107" s="33" t="s">
        <v>107</v>
      </c>
      <c r="C107" s="34" t="s">
        <v>33</v>
      </c>
      <c r="D107" s="49">
        <v>5</v>
      </c>
      <c r="E107" s="51"/>
      <c r="F107" s="46">
        <f t="shared" si="1"/>
        <v>0</v>
      </c>
      <c r="G107" s="47"/>
    </row>
    <row r="108" spans="1:7" s="1" customFormat="1" ht="33.75" customHeight="1">
      <c r="A108" s="34">
        <v>3</v>
      </c>
      <c r="B108" s="33" t="s">
        <v>100</v>
      </c>
      <c r="C108" s="34" t="s">
        <v>33</v>
      </c>
      <c r="D108" s="49">
        <v>5</v>
      </c>
      <c r="E108" s="45"/>
      <c r="F108" s="46">
        <f t="shared" si="1"/>
        <v>0</v>
      </c>
      <c r="G108" s="30"/>
    </row>
    <row r="109" spans="1:7" s="1" customFormat="1" ht="33.75" customHeight="1">
      <c r="A109" s="34">
        <v>4</v>
      </c>
      <c r="B109" s="33" t="s">
        <v>106</v>
      </c>
      <c r="C109" s="34" t="s">
        <v>33</v>
      </c>
      <c r="D109" s="49">
        <v>5</v>
      </c>
      <c r="E109" s="45"/>
      <c r="F109" s="46">
        <f t="shared" si="1"/>
        <v>0</v>
      </c>
      <c r="G109" s="30"/>
    </row>
    <row r="110" spans="1:7" s="1" customFormat="1" ht="33.75" customHeight="1">
      <c r="A110" s="34">
        <v>5</v>
      </c>
      <c r="B110" s="33" t="s">
        <v>170</v>
      </c>
      <c r="C110" s="34" t="s">
        <v>33</v>
      </c>
      <c r="D110" s="49">
        <v>5</v>
      </c>
      <c r="E110" s="45"/>
      <c r="F110" s="46">
        <f t="shared" si="1"/>
        <v>0</v>
      </c>
      <c r="G110" s="30"/>
    </row>
    <row r="111" spans="1:7" s="9" customFormat="1" ht="33.75" customHeight="1">
      <c r="A111" s="70" t="s">
        <v>171</v>
      </c>
      <c r="B111" s="70"/>
      <c r="C111" s="70"/>
      <c r="D111" s="70"/>
      <c r="E111" s="71">
        <f>SUM(F5:F110)</f>
        <v>0</v>
      </c>
      <c r="F111" s="71"/>
      <c r="G111" s="42" t="s">
        <v>172</v>
      </c>
    </row>
    <row r="112" spans="1:7" ht="36" customHeight="1">
      <c r="A112" s="72" t="s">
        <v>41</v>
      </c>
      <c r="B112" s="72"/>
      <c r="C112" s="72"/>
      <c r="D112" s="72"/>
      <c r="E112" s="72"/>
      <c r="F112" s="72"/>
      <c r="G112" s="72"/>
    </row>
    <row r="113" spans="1:7" ht="30" customHeight="1">
      <c r="A113" s="65" t="s">
        <v>42</v>
      </c>
      <c r="B113" s="65"/>
      <c r="C113" s="65"/>
      <c r="D113" s="65"/>
      <c r="E113" s="65"/>
      <c r="F113" s="65"/>
      <c r="G113" s="65"/>
    </row>
    <row r="114" spans="1:7" ht="19.5" customHeight="1">
      <c r="A114" s="66" t="s">
        <v>43</v>
      </c>
      <c r="B114" s="66"/>
      <c r="C114" s="66"/>
      <c r="D114" s="66"/>
      <c r="E114" s="66"/>
      <c r="F114" s="66"/>
      <c r="G114" s="66"/>
    </row>
    <row r="115" spans="1:7" ht="14.25">
      <c r="A115" s="15"/>
      <c r="B115" s="16"/>
      <c r="C115" s="17"/>
      <c r="D115" s="18"/>
      <c r="E115" s="19"/>
      <c r="F115" s="19"/>
      <c r="G115" s="17"/>
    </row>
  </sheetData>
  <sheetProtection password="E416" sheet="1"/>
  <protectedRanges>
    <protectedRange sqref="E6 E7 E8:E20 E21:E28 E29:E39 E41:E43 E45:E52 E54:E58 E60 E62 E63:E65 E67 E69 E72:E73 E75 E77:E87 E89:E91 E93:E94 E96:E98 E100:E102 E103:E104 E106:E110" name="区域1"/>
  </protectedRanges>
  <mergeCells count="8">
    <mergeCell ref="A113:G113"/>
    <mergeCell ref="A114:G114"/>
    <mergeCell ref="A1:G1"/>
    <mergeCell ref="B2:F2"/>
    <mergeCell ref="A3:G3"/>
    <mergeCell ref="A111:D111"/>
    <mergeCell ref="E111:F111"/>
    <mergeCell ref="A112:G112"/>
  </mergeCells>
  <printOptions horizontalCentered="1"/>
  <pageMargins left="0.7480314960629921" right="0.7480314960629921" top="0.6299212598425197" bottom="0.8661417322834646" header="0.5118110236220472" footer="0.5905511811023623"/>
  <pageSetup horizontalDpi="600" verticalDpi="600" orientation="portrait" paperSize="9" r:id="rId1"/>
  <headerFooter alignWithMargins="0">
    <oddFooter>&amp;L&amp;"宋体,加粗"&amp;10投标书签署人签字：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F9" sqref="F9"/>
    </sheetView>
  </sheetViews>
  <sheetFormatPr defaultColWidth="9.00390625" defaultRowHeight="14.25"/>
  <cols>
    <col min="1" max="2" width="10.625" style="0" customWidth="1"/>
    <col min="3" max="3" width="39.50390625" style="0" customWidth="1"/>
    <col min="4" max="4" width="18.625" style="0" customWidth="1"/>
    <col min="6" max="6" width="9.50390625" style="0" bestFit="1" customWidth="1"/>
  </cols>
  <sheetData>
    <row r="1" spans="1:4" ht="30.75" customHeight="1">
      <c r="A1" s="77" t="s">
        <v>12</v>
      </c>
      <c r="B1" s="77"/>
      <c r="C1" s="77"/>
      <c r="D1" s="77"/>
    </row>
    <row r="2" spans="1:4" s="12" customFormat="1" ht="30" customHeight="1">
      <c r="A2" s="82" t="str">
        <f>"工程名称："&amp;'第100章'!B2</f>
        <v>工程名称：京平高速收费系统设备更新工程</v>
      </c>
      <c r="B2" s="83"/>
      <c r="C2" s="83"/>
      <c r="D2" s="23" t="s">
        <v>18</v>
      </c>
    </row>
    <row r="3" spans="1:4" s="1" customFormat="1" ht="34.5" customHeight="1">
      <c r="A3" s="2" t="s">
        <v>13</v>
      </c>
      <c r="B3" s="2" t="s">
        <v>14</v>
      </c>
      <c r="C3" s="2" t="s">
        <v>15</v>
      </c>
      <c r="D3" s="24" t="s">
        <v>74</v>
      </c>
    </row>
    <row r="4" spans="1:4" s="1" customFormat="1" ht="34.5" customHeight="1">
      <c r="A4" s="7">
        <v>1</v>
      </c>
      <c r="B4" s="14" t="s">
        <v>68</v>
      </c>
      <c r="C4" s="7" t="s">
        <v>16</v>
      </c>
      <c r="D4" s="20">
        <f>'第100章'!D20</f>
        <v>0</v>
      </c>
    </row>
    <row r="5" spans="1:4" s="1" customFormat="1" ht="34.5" customHeight="1">
      <c r="A5" s="7">
        <v>2</v>
      </c>
      <c r="B5" s="14" t="s">
        <v>69</v>
      </c>
      <c r="C5" s="14" t="s">
        <v>44</v>
      </c>
      <c r="D5" s="20">
        <f>'第800章'!E111</f>
        <v>0</v>
      </c>
    </row>
    <row r="6" spans="1:4" s="1" customFormat="1" ht="34.5" customHeight="1">
      <c r="A6" s="7">
        <v>3</v>
      </c>
      <c r="B6" s="78" t="s">
        <v>70</v>
      </c>
      <c r="C6" s="76"/>
      <c r="D6" s="21">
        <f>SUM(D4:D5)</f>
        <v>0</v>
      </c>
    </row>
    <row r="7" spans="1:4" s="1" customFormat="1" ht="34.5" customHeight="1">
      <c r="A7" s="7">
        <v>4</v>
      </c>
      <c r="B7" s="76" t="s">
        <v>17</v>
      </c>
      <c r="C7" s="76"/>
      <c r="D7" s="21"/>
    </row>
    <row r="8" spans="1:4" s="1" customFormat="1" ht="34.5" customHeight="1">
      <c r="A8" s="7">
        <v>5</v>
      </c>
      <c r="B8" s="79" t="s">
        <v>45</v>
      </c>
      <c r="C8" s="80"/>
      <c r="D8" s="22">
        <f>ROUND(15711946*1.5%,0)</f>
        <v>235679</v>
      </c>
    </row>
    <row r="9" spans="1:6" s="1" customFormat="1" ht="34.5" customHeight="1">
      <c r="A9" s="7">
        <v>6</v>
      </c>
      <c r="B9" s="73" t="s">
        <v>73</v>
      </c>
      <c r="C9" s="81"/>
      <c r="D9" s="22">
        <f>ROUND(D6-D7-D8,0)</f>
        <v>-235679</v>
      </c>
      <c r="F9" s="11"/>
    </row>
    <row r="10" spans="1:4" s="1" customFormat="1" ht="34.5" customHeight="1">
      <c r="A10" s="7">
        <v>7</v>
      </c>
      <c r="B10" s="73" t="s">
        <v>72</v>
      </c>
      <c r="C10" s="74"/>
      <c r="D10" s="22">
        <f>ROUND(D9*5%,0)</f>
        <v>-11784</v>
      </c>
    </row>
    <row r="11" spans="1:4" s="1" customFormat="1" ht="34.5" customHeight="1">
      <c r="A11" s="7">
        <v>8</v>
      </c>
      <c r="B11" s="75" t="s">
        <v>19</v>
      </c>
      <c r="C11" s="76"/>
      <c r="D11" s="21">
        <f>D6+D10</f>
        <v>-11784</v>
      </c>
    </row>
  </sheetData>
  <sheetProtection password="E416" sheet="1"/>
  <mergeCells count="8">
    <mergeCell ref="B10:C10"/>
    <mergeCell ref="B11:C11"/>
    <mergeCell ref="A1:D1"/>
    <mergeCell ref="B6:C6"/>
    <mergeCell ref="B7:C7"/>
    <mergeCell ref="B8:C8"/>
    <mergeCell ref="B9:C9"/>
    <mergeCell ref="A2:C2"/>
  </mergeCells>
  <printOptions horizontalCentered="1"/>
  <pageMargins left="0.5511811023622047" right="0.5511811023622047" top="0.7874015748031497" bottom="1.5748031496062993" header="0.7874015748031497" footer="1.1811023622047245"/>
  <pageSetup horizontalDpi="300" verticalDpi="300" orientation="portrait" paperSize="9" r:id="rId1"/>
  <headerFooter alignWithMargins="0">
    <oddFooter>&amp;L&amp;"宋体,加粗"投标书签署人签字：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zwc</cp:lastModifiedBy>
  <cp:lastPrinted>2018-10-10T08:43:13Z</cp:lastPrinted>
  <dcterms:created xsi:type="dcterms:W3CDTF">2008-04-07T07:00:19Z</dcterms:created>
  <dcterms:modified xsi:type="dcterms:W3CDTF">2018-10-11T00:53:09Z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