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8970" tabRatio="908" activeTab="3"/>
  </bookViews>
  <sheets>
    <sheet name="第100章（S1） " sheetId="1" r:id="rId1"/>
    <sheet name="第200章（S1） " sheetId="2" r:id="rId2"/>
    <sheet name="第300章（S1）" sheetId="3" r:id="rId3"/>
    <sheet name="汇总表 (S1)" sheetId="4" r:id="rId4"/>
  </sheets>
  <definedNames>
    <definedName name="_xlnm.Print_Titles" localSheetId="1">'第200章（S1） '!$1:$4</definedName>
    <definedName name="_xlnm.Print_Titles" localSheetId="2">'第300章（S1）'!$1:$4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<sst xmlns="http://schemas.openxmlformats.org/spreadsheetml/2006/main" count="165" uniqueCount="99">
  <si>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</si>
  <si>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</si>
  <si>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</si>
  <si>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</si>
  <si>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</si>
  <si>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</si>
  <si>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</si>
  <si>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</si>
  <si>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</si>
  <si>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</si>
  <si>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</si>
  <si>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</si>
  <si>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</si>
  <si>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</si>
  <si>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</si>
  <si>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</si>
  <si>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</si>
  <si>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</si>
  <si>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</si>
  <si>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</si>
  <si>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</si>
  <si>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</si>
  <si>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</si>
  <si>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</si>
  <si>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</si>
  <si>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</si>
  <si>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</si>
  <si>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</si>
  <si>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m2</t>
  </si>
  <si>
    <t>施工环保费</t>
  </si>
  <si>
    <t>102-3</t>
  </si>
  <si>
    <t>m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</si>
  <si>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</si>
  <si>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</si>
  <si>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</si>
  <si>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</si>
  <si>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投标价（8+12=13）</t>
  </si>
  <si>
    <t>竣工文件</t>
  </si>
  <si>
    <t>103-1</t>
  </si>
  <si>
    <t/>
  </si>
  <si>
    <t>-a</t>
  </si>
  <si>
    <t>-b</t>
  </si>
  <si>
    <t>清单   第100章 合计   人民币</t>
  </si>
  <si>
    <t>清单     第100章   总则</t>
  </si>
  <si>
    <t>临时道路修建、养护与拆除（含交通导改）</t>
  </si>
  <si>
    <r>
      <t>清单     第</t>
    </r>
    <r>
      <rPr>
        <b/>
        <sz val="14"/>
        <rFont val="宋体"/>
        <family val="0"/>
      </rPr>
      <t>2</t>
    </r>
    <r>
      <rPr>
        <b/>
        <sz val="14"/>
        <rFont val="宋体"/>
        <family val="0"/>
      </rPr>
      <t>00章  路基</t>
    </r>
  </si>
  <si>
    <t>202-1</t>
  </si>
  <si>
    <t>清理与掘除</t>
  </si>
  <si>
    <t>m3</t>
  </si>
  <si>
    <t>202-2</t>
  </si>
  <si>
    <t>挖除旧路面</t>
  </si>
  <si>
    <t>-d</t>
  </si>
  <si>
    <t>旧路结构</t>
  </si>
  <si>
    <t>202-4</t>
  </si>
  <si>
    <t>铣刨路面</t>
  </si>
  <si>
    <t>沥青砼 4cm</t>
  </si>
  <si>
    <t>203-1</t>
  </si>
  <si>
    <t>路基挖方</t>
  </si>
  <si>
    <t>挖土方</t>
  </si>
  <si>
    <t>204-1</t>
  </si>
  <si>
    <t>路基填筑（包括填前压实）</t>
  </si>
  <si>
    <t>填方</t>
  </si>
  <si>
    <t>205-1</t>
  </si>
  <si>
    <t>软土地基处理</t>
  </si>
  <si>
    <t>砂砾垫层</t>
  </si>
  <si>
    <t>209-3</t>
  </si>
  <si>
    <t>混凝土挡土墙</t>
  </si>
  <si>
    <t>C20重力式混凝土挡土墙</t>
  </si>
  <si>
    <r>
      <t>清单 第</t>
    </r>
    <r>
      <rPr>
        <sz val="12"/>
        <rFont val="宋体"/>
        <family val="0"/>
      </rPr>
      <t>2</t>
    </r>
    <r>
      <rPr>
        <sz val="12"/>
        <rFont val="宋体"/>
        <family val="0"/>
      </rPr>
      <t>00章 合计  人民币</t>
    </r>
  </si>
  <si>
    <r>
      <t>清单     第3</t>
    </r>
    <r>
      <rPr>
        <b/>
        <sz val="14"/>
        <rFont val="宋体"/>
        <family val="0"/>
      </rPr>
      <t>00章  路面</t>
    </r>
  </si>
  <si>
    <t>302-2</t>
  </si>
  <si>
    <t>天然砂砾 20cm</t>
  </si>
  <si>
    <t>305-1</t>
  </si>
  <si>
    <t>2*18cm</t>
  </si>
  <si>
    <t>308-1</t>
  </si>
  <si>
    <t>透层</t>
  </si>
  <si>
    <t>308-2</t>
  </si>
  <si>
    <t>黏层</t>
  </si>
  <si>
    <t>309-1</t>
  </si>
  <si>
    <t>细粒式沥青混凝土</t>
  </si>
  <si>
    <t>AC-13 4cm</t>
  </si>
  <si>
    <t>309-2</t>
  </si>
  <si>
    <t>中粒式沥青混凝土</t>
  </si>
  <si>
    <t>AC-20 6cm</t>
  </si>
  <si>
    <t>310-2</t>
  </si>
  <si>
    <t>封层</t>
  </si>
  <si>
    <t>313-5</t>
  </si>
  <si>
    <t>混凝土预制块路缘石</t>
  </si>
  <si>
    <t>预制混凝土路缘石 乙1型 12*30*49.5cm</t>
  </si>
  <si>
    <t>314-2</t>
  </si>
  <si>
    <t>雨水管 D300</t>
  </si>
  <si>
    <t>314-3</t>
  </si>
  <si>
    <t>双篦雨水口</t>
  </si>
  <si>
    <t>座</t>
  </si>
  <si>
    <r>
      <t>清单 第3</t>
    </r>
    <r>
      <rPr>
        <sz val="12"/>
        <rFont val="宋体"/>
        <family val="0"/>
      </rPr>
      <t>00章 合计  人民币</t>
    </r>
  </si>
  <si>
    <t>石灰粉煤灰稳定土基层</t>
  </si>
  <si>
    <r>
      <t>按上项（11）金额的5</t>
    </r>
    <r>
      <rPr>
        <sz val="12"/>
        <rFont val="宋体"/>
        <family val="0"/>
      </rPr>
      <t>%作为不可预见因素的暂定金额</t>
    </r>
  </si>
  <si>
    <t>京平高速公路北务服务区示范站完善工程
路面维修工程（S1标段）</t>
  </si>
  <si>
    <t>金额（元）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</si>
</sst>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_);[Red]\(0.000\)"/>
    <numFmt numFmtId="186" formatCode="0.0000_);[Red]\(0.0000\)"/>
    <numFmt numFmtId="187" formatCode="0.0_);[Red]\(0.0\)"/>
    <numFmt numFmtId="188" formatCode="0_);[Red]\(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  <numFmt numFmtId="194" formatCode="0.00_ \&gt;\=\5\2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indexed="8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  <font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42" applyFill="1">
      <alignment vertical="center"/>
      <protection/>
    </xf>
    <xf numFmtId="0" fontId="0" fillId="0" borderId="0" xfId="42" applyFont="1" applyFill="1">
      <alignment vertical="center"/>
      <protection/>
    </xf>
    <xf numFmtId="0" fontId="4" fillId="0" borderId="10" xfId="42" applyFont="1" applyFill="1" applyBorder="1" applyAlignment="1">
      <alignment horizontal="center" vertical="center"/>
      <protection/>
    </xf>
    <xf numFmtId="0" fontId="4" fillId="0" borderId="11" xfId="42" applyFont="1" applyFill="1" applyBorder="1" applyAlignment="1">
      <alignment horizontal="center" vertical="center"/>
      <protection/>
    </xf>
    <xf numFmtId="0" fontId="0" fillId="0" borderId="10" xfId="42" applyFont="1" applyFill="1" applyBorder="1" applyAlignment="1">
      <alignment horizontal="center" vertical="center"/>
      <protection/>
    </xf>
    <xf numFmtId="0" fontId="46" fillId="0" borderId="12" xfId="40" applyFont="1" applyFill="1" applyBorder="1" applyAlignment="1">
      <alignment horizontal="left" vertical="center" wrapText="1"/>
      <protection/>
    </xf>
    <xf numFmtId="0" fontId="46" fillId="0" borderId="12" xfId="40" applyFont="1" applyFill="1" applyBorder="1" applyAlignment="1">
      <alignment horizontal="center" vertical="center" wrapText="1"/>
      <protection/>
    </xf>
    <xf numFmtId="2" fontId="46" fillId="0" borderId="12" xfId="40" applyNumberFormat="1" applyFont="1" applyFill="1" applyBorder="1" applyAlignment="1">
      <alignment horizontal="center" vertical="center" wrapText="1"/>
      <protection/>
    </xf>
    <xf numFmtId="0" fontId="46" fillId="0" borderId="13" xfId="40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vertical="center"/>
    </xf>
    <xf numFmtId="49" fontId="47" fillId="0" borderId="0" xfId="0" applyNumberFormat="1" applyFont="1" applyFill="1" applyBorder="1" applyAlignment="1">
      <alignment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176" fontId="47" fillId="0" borderId="10" xfId="0" applyNumberFormat="1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49" fontId="47" fillId="0" borderId="0" xfId="0" applyNumberFormat="1" applyFont="1" applyFill="1" applyAlignment="1">
      <alignment vertical="center"/>
    </xf>
    <xf numFmtId="0" fontId="47" fillId="0" borderId="0" xfId="0" applyNumberFormat="1" applyFont="1" applyFill="1" applyAlignment="1">
      <alignment horizontal="center" vertical="center" shrinkToFit="1"/>
    </xf>
    <xf numFmtId="0" fontId="47" fillId="0" borderId="0" xfId="0" applyFont="1" applyFill="1" applyAlignment="1">
      <alignment vertical="center" shrinkToFit="1"/>
    </xf>
    <xf numFmtId="177" fontId="46" fillId="0" borderId="10" xfId="0" applyNumberFormat="1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2" xfId="40" applyFont="1" applyFill="1" applyBorder="1" applyAlignment="1">
      <alignment horizontal="left" vertical="center" wrapText="1"/>
      <protection/>
    </xf>
    <xf numFmtId="177" fontId="47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0" xfId="0" applyFont="1" applyFill="1" applyAlignment="1">
      <alignment vertical="center"/>
    </xf>
    <xf numFmtId="0" fontId="46" fillId="0" borderId="12" xfId="40" applyNumberFormat="1" applyFont="1" applyFill="1" applyBorder="1" applyAlignment="1">
      <alignment horizontal="center" vertical="center" wrapText="1"/>
      <protection/>
    </xf>
    <xf numFmtId="1" fontId="46" fillId="0" borderId="12" xfId="40" applyNumberFormat="1" applyFont="1" applyFill="1" applyBorder="1" applyAlignment="1">
      <alignment horizontal="center" vertical="center" wrapText="1"/>
      <protection/>
    </xf>
    <xf numFmtId="177" fontId="0" fillId="0" borderId="10" xfId="42" applyNumberFormat="1" applyFont="1" applyFill="1" applyBorder="1" applyAlignment="1" applyProtection="1">
      <alignment horizontal="center" vertical="center" shrinkToFit="1"/>
      <protection hidden="1"/>
    </xf>
    <xf numFmtId="177" fontId="0" fillId="0" borderId="14" xfId="42" applyNumberFormat="1" applyFont="1" applyFill="1" applyBorder="1" applyAlignment="1" applyProtection="1">
      <alignment horizontal="center" vertical="center" shrinkToFit="1"/>
      <protection hidden="1"/>
    </xf>
    <xf numFmtId="0" fontId="49" fillId="0" borderId="0" xfId="0" applyFont="1" applyFill="1" applyAlignment="1">
      <alignment horizontal="center" vertical="center"/>
    </xf>
    <xf numFmtId="0" fontId="47" fillId="0" borderId="15" xfId="0" applyFont="1" applyFill="1" applyBorder="1" applyAlignment="1">
      <alignment horizontal="left" vertical="center" wrapText="1" shrinkToFit="1"/>
    </xf>
    <xf numFmtId="0" fontId="5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right" vertical="center"/>
    </xf>
    <xf numFmtId="177" fontId="5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15" xfId="0" applyFont="1" applyFill="1" applyBorder="1" applyAlignment="1">
      <alignment horizontal="center" vertical="center"/>
    </xf>
    <xf numFmtId="0" fontId="47" fillId="0" borderId="15" xfId="0" applyFont="1" applyFill="1" applyBorder="1" applyAlignment="1" applyProtection="1">
      <alignment horizontal="left" vertical="center" wrapText="1" shrinkToFit="1"/>
      <protection hidden="1"/>
    </xf>
    <xf numFmtId="0" fontId="47" fillId="0" borderId="0" xfId="0" applyFont="1" applyFill="1" applyBorder="1" applyAlignment="1">
      <alignment horizontal="center" vertical="center" shrinkToFit="1"/>
    </xf>
    <xf numFmtId="0" fontId="0" fillId="0" borderId="10" xfId="42" applyFont="1" applyFill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5" fillId="0" borderId="0" xfId="42" applyFont="1" applyFill="1" applyAlignment="1">
      <alignment horizontal="center" vertical="center"/>
      <protection/>
    </xf>
    <xf numFmtId="0" fontId="47" fillId="0" borderId="15" xfId="0" applyFont="1" applyFill="1" applyBorder="1" applyAlignment="1">
      <alignment vertical="center"/>
    </xf>
    <xf numFmtId="0" fontId="0" fillId="0" borderId="16" xfId="42" applyFont="1" applyFill="1" applyBorder="1" applyAlignment="1">
      <alignment horizontal="center" vertical="center" wrapText="1"/>
      <protection/>
    </xf>
    <xf numFmtId="0" fontId="0" fillId="0" borderId="14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8.875" style="10" customWidth="1"/>
    <col min="2" max="2" width="28.625" style="10" customWidth="1"/>
    <col min="3" max="3" width="8.00390625" style="10" customWidth="1"/>
    <col min="4" max="4" width="9.125" style="10" customWidth="1"/>
    <col min="5" max="5" width="11.50390625" style="10" customWidth="1"/>
    <col min="6" max="6" width="12.375" style="10" customWidth="1"/>
    <col min="7" max="16384" width="9.00390625" style="10" customWidth="1"/>
  </cols>
  <sheetData>
    <row r="1" spans="1:6" ht="43.5" customHeight="1">
      <c r="A1" s="34" t="s">
        <v>0</v>
      </c>
      <c r="B1" s="34"/>
      <c r="C1" s="34"/>
      <c r="D1" s="34"/>
      <c r="E1" s="34"/>
      <c r="F1" s="34"/>
    </row>
    <row r="2" spans="1:6" ht="54.75" customHeight="1">
      <c r="A2" s="10" t="s">
        <v>18</v>
      </c>
      <c r="B2" s="35" t="s">
        <v>97</v>
      </c>
      <c r="C2" s="35"/>
      <c r="D2" s="35"/>
      <c r="E2" s="39" t="s">
        <v>5</v>
      </c>
      <c r="F2" s="39"/>
    </row>
    <row r="3" spans="1:6" ht="40.5" customHeight="1">
      <c r="A3" s="36" t="s">
        <v>43</v>
      </c>
      <c r="B3" s="36"/>
      <c r="C3" s="36"/>
      <c r="D3" s="36"/>
      <c r="E3" s="36"/>
      <c r="F3" s="36"/>
    </row>
    <row r="4" spans="1:6" ht="40.5" customHeight="1">
      <c r="A4" s="13" t="s">
        <v>20</v>
      </c>
      <c r="B4" s="13" t="s">
        <v>21</v>
      </c>
      <c r="C4" s="13" t="s">
        <v>1</v>
      </c>
      <c r="D4" s="13" t="s">
        <v>2</v>
      </c>
      <c r="E4" s="13" t="s">
        <v>3</v>
      </c>
      <c r="F4" s="13" t="s">
        <v>4</v>
      </c>
    </row>
    <row r="5" spans="1:6" ht="40.5" customHeight="1">
      <c r="A5" s="25" t="s">
        <v>22</v>
      </c>
      <c r="B5" s="26" t="s">
        <v>37</v>
      </c>
      <c r="C5" s="25" t="s">
        <v>23</v>
      </c>
      <c r="D5" s="25">
        <v>1</v>
      </c>
      <c r="E5" s="21"/>
      <c r="F5" s="28">
        <f>ROUND(D5*E5,0)</f>
        <v>0</v>
      </c>
    </row>
    <row r="6" spans="1:6" ht="40.5" customHeight="1">
      <c r="A6" s="25" t="s">
        <v>27</v>
      </c>
      <c r="B6" s="26" t="s">
        <v>29</v>
      </c>
      <c r="C6" s="25" t="s">
        <v>23</v>
      </c>
      <c r="D6" s="25">
        <v>1</v>
      </c>
      <c r="E6" s="21"/>
      <c r="F6" s="28">
        <f>ROUND(D6*E6,0)</f>
        <v>0</v>
      </c>
    </row>
    <row r="7" spans="1:6" ht="40.5" customHeight="1">
      <c r="A7" s="25" t="s">
        <v>30</v>
      </c>
      <c r="B7" s="26" t="s">
        <v>24</v>
      </c>
      <c r="C7" s="25" t="s">
        <v>23</v>
      </c>
      <c r="D7" s="25">
        <v>1</v>
      </c>
      <c r="E7" s="21"/>
      <c r="F7" s="28">
        <f>ROUND(D7*E7,0)</f>
        <v>0</v>
      </c>
    </row>
    <row r="8" spans="1:6" ht="40.5" customHeight="1">
      <c r="A8" s="25" t="s">
        <v>38</v>
      </c>
      <c r="B8" s="26" t="s">
        <v>44</v>
      </c>
      <c r="C8" s="25" t="s">
        <v>23</v>
      </c>
      <c r="D8" s="25">
        <v>1</v>
      </c>
      <c r="E8" s="21"/>
      <c r="F8" s="28">
        <f>ROUND(D8*E8,0)</f>
        <v>0</v>
      </c>
    </row>
    <row r="9" spans="1:6" ht="40.5" customHeight="1">
      <c r="A9" s="25" t="s">
        <v>25</v>
      </c>
      <c r="B9" s="26" t="s">
        <v>26</v>
      </c>
      <c r="C9" s="25" t="s">
        <v>23</v>
      </c>
      <c r="D9" s="25">
        <v>1</v>
      </c>
      <c r="E9" s="21"/>
      <c r="F9" s="28">
        <f>ROUND(D9*E9,0)</f>
        <v>0</v>
      </c>
    </row>
    <row r="10" spans="1:14" ht="40.5" customHeight="1">
      <c r="A10" s="37" t="s">
        <v>42</v>
      </c>
      <c r="B10" s="37"/>
      <c r="C10" s="37"/>
      <c r="D10" s="38">
        <f>ROUND(SUM(F5:F9),0)</f>
        <v>0</v>
      </c>
      <c r="E10" s="38"/>
      <c r="F10" s="22" t="s">
        <v>19</v>
      </c>
      <c r="G10" s="23"/>
      <c r="H10" s="23"/>
      <c r="I10" s="23"/>
      <c r="J10" s="23"/>
      <c r="K10" s="23"/>
      <c r="L10" s="23"/>
      <c r="M10" s="23"/>
      <c r="N10" s="23"/>
    </row>
    <row r="11" ht="32.25" customHeight="1"/>
    <row r="12" ht="25.5" customHeight="1">
      <c r="A12" s="24"/>
    </row>
  </sheetData>
  <sheetProtection password="FD58" sheet="1"/>
  <protectedRanges>
    <protectedRange sqref="E5:E9" name="区域1"/>
  </protectedRanges>
  <mergeCells count="6">
    <mergeCell ref="A1:F1"/>
    <mergeCell ref="B2:D2"/>
    <mergeCell ref="A3:F3"/>
    <mergeCell ref="A10:C10"/>
    <mergeCell ref="D10:E10"/>
    <mergeCell ref="E2:F2"/>
  </mergeCells>
  <printOptions/>
  <pageMargins left="0.7086614173228347" right="0.7086614173228347" top="0.7480314960629921" bottom="1.3385826771653544" header="0.31496062992125984" footer="3.38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24" sqref="E24"/>
    </sheetView>
  </sheetViews>
  <sheetFormatPr defaultColWidth="9.00390625" defaultRowHeight="14.25"/>
  <cols>
    <col min="1" max="1" width="11.00390625" style="18" customWidth="1"/>
    <col min="2" max="2" width="24.00390625" style="10" customWidth="1"/>
    <col min="3" max="3" width="7.125" style="10" customWidth="1"/>
    <col min="4" max="4" width="10.75390625" style="19" customWidth="1"/>
    <col min="5" max="5" width="11.375" style="20" customWidth="1"/>
    <col min="6" max="6" width="14.125" style="20" customWidth="1"/>
    <col min="7" max="7" width="9.00390625" style="10" customWidth="1"/>
    <col min="8" max="8" width="45.00390625" style="10" bestFit="1" customWidth="1"/>
    <col min="9" max="9" width="13.875" style="10" bestFit="1" customWidth="1"/>
    <col min="10" max="16384" width="9.00390625" style="10" customWidth="1"/>
  </cols>
  <sheetData>
    <row r="1" spans="1:6" ht="43.5" customHeight="1">
      <c r="A1" s="34" t="s">
        <v>0</v>
      </c>
      <c r="B1" s="34"/>
      <c r="C1" s="34"/>
      <c r="D1" s="34"/>
      <c r="E1" s="34"/>
      <c r="F1" s="34"/>
    </row>
    <row r="2" spans="1:6" ht="48" customHeight="1">
      <c r="A2" s="11" t="s">
        <v>18</v>
      </c>
      <c r="B2" s="40" t="str">
        <f>'第100章（S1） '!B2:D2</f>
        <v>京平高速公路北务服务区示范站完善工程
路面维修工程（S1标段）</v>
      </c>
      <c r="C2" s="40"/>
      <c r="D2" s="40"/>
      <c r="E2" s="41" t="s">
        <v>6</v>
      </c>
      <c r="F2" s="41"/>
    </row>
    <row r="3" spans="1:6" ht="28.5" customHeight="1">
      <c r="A3" s="36" t="s">
        <v>45</v>
      </c>
      <c r="B3" s="36"/>
      <c r="C3" s="36"/>
      <c r="D3" s="36"/>
      <c r="E3" s="36"/>
      <c r="F3" s="36"/>
    </row>
    <row r="4" spans="1:6" ht="32.25" customHeight="1">
      <c r="A4" s="12" t="s">
        <v>20</v>
      </c>
      <c r="B4" s="13" t="s">
        <v>21</v>
      </c>
      <c r="C4" s="13" t="s">
        <v>1</v>
      </c>
      <c r="D4" s="14" t="s">
        <v>2</v>
      </c>
      <c r="E4" s="15" t="s">
        <v>3</v>
      </c>
      <c r="F4" s="15" t="s">
        <v>4</v>
      </c>
    </row>
    <row r="5" spans="1:6" ht="32.25" customHeight="1">
      <c r="A5" s="9" t="s">
        <v>46</v>
      </c>
      <c r="B5" s="6" t="s">
        <v>47</v>
      </c>
      <c r="C5" s="7" t="s">
        <v>23</v>
      </c>
      <c r="D5" s="31">
        <v>1</v>
      </c>
      <c r="E5" s="16"/>
      <c r="F5" s="28">
        <f>ROUND(D5*E5,0)</f>
        <v>0</v>
      </c>
    </row>
    <row r="6" spans="1:6" s="29" customFormat="1" ht="32.25" customHeight="1">
      <c r="A6" s="9" t="s">
        <v>49</v>
      </c>
      <c r="B6" s="27" t="s">
        <v>50</v>
      </c>
      <c r="C6" s="7" t="s">
        <v>39</v>
      </c>
      <c r="D6" s="30" t="s">
        <v>39</v>
      </c>
      <c r="E6" s="16"/>
      <c r="F6" s="28"/>
    </row>
    <row r="7" spans="1:6" s="29" customFormat="1" ht="32.25" customHeight="1">
      <c r="A7" s="9" t="s">
        <v>51</v>
      </c>
      <c r="B7" s="27" t="s">
        <v>52</v>
      </c>
      <c r="C7" s="7" t="s">
        <v>48</v>
      </c>
      <c r="D7" s="8">
        <v>272.3</v>
      </c>
      <c r="E7" s="16"/>
      <c r="F7" s="28">
        <f>ROUND(D7*E7,0)</f>
        <v>0</v>
      </c>
    </row>
    <row r="8" spans="1:6" s="29" customFormat="1" ht="32.25" customHeight="1">
      <c r="A8" s="9" t="s">
        <v>53</v>
      </c>
      <c r="B8" s="27" t="s">
        <v>54</v>
      </c>
      <c r="C8" s="7" t="s">
        <v>39</v>
      </c>
      <c r="D8" s="8" t="s">
        <v>39</v>
      </c>
      <c r="E8" s="16"/>
      <c r="F8" s="28"/>
    </row>
    <row r="9" spans="1:6" s="29" customFormat="1" ht="32.25" customHeight="1">
      <c r="A9" s="9" t="s">
        <v>40</v>
      </c>
      <c r="B9" s="27" t="s">
        <v>55</v>
      </c>
      <c r="C9" s="7" t="s">
        <v>28</v>
      </c>
      <c r="D9" s="8">
        <v>15446</v>
      </c>
      <c r="E9" s="16"/>
      <c r="F9" s="28">
        <f>ROUND(D9*E9,0)</f>
        <v>0</v>
      </c>
    </row>
    <row r="10" spans="1:6" s="29" customFormat="1" ht="32.25" customHeight="1">
      <c r="A10" s="9" t="s">
        <v>56</v>
      </c>
      <c r="B10" s="27" t="s">
        <v>57</v>
      </c>
      <c r="C10" s="7" t="s">
        <v>39</v>
      </c>
      <c r="D10" s="8" t="s">
        <v>39</v>
      </c>
      <c r="E10" s="16"/>
      <c r="F10" s="28"/>
    </row>
    <row r="11" spans="1:6" s="29" customFormat="1" ht="32.25" customHeight="1">
      <c r="A11" s="9" t="s">
        <v>40</v>
      </c>
      <c r="B11" s="27" t="s">
        <v>58</v>
      </c>
      <c r="C11" s="7" t="s">
        <v>48</v>
      </c>
      <c r="D11" s="8">
        <v>8334</v>
      </c>
      <c r="E11" s="16"/>
      <c r="F11" s="28">
        <f>ROUND(D11*E11,0)</f>
        <v>0</v>
      </c>
    </row>
    <row r="12" spans="1:6" s="29" customFormat="1" ht="32.25" customHeight="1">
      <c r="A12" s="9" t="s">
        <v>59</v>
      </c>
      <c r="B12" s="27" t="s">
        <v>60</v>
      </c>
      <c r="C12" s="7" t="s">
        <v>39</v>
      </c>
      <c r="D12" s="30" t="s">
        <v>39</v>
      </c>
      <c r="E12" s="16"/>
      <c r="F12" s="28"/>
    </row>
    <row r="13" spans="1:6" s="29" customFormat="1" ht="32.25" customHeight="1">
      <c r="A13" s="9" t="s">
        <v>40</v>
      </c>
      <c r="B13" s="27" t="s">
        <v>61</v>
      </c>
      <c r="C13" s="7" t="s">
        <v>48</v>
      </c>
      <c r="D13" s="8">
        <v>5889.6</v>
      </c>
      <c r="E13" s="16"/>
      <c r="F13" s="28">
        <f>ROUND(D13*E13,0)</f>
        <v>0</v>
      </c>
    </row>
    <row r="14" spans="1:6" s="29" customFormat="1" ht="32.25" customHeight="1">
      <c r="A14" s="9" t="s">
        <v>62</v>
      </c>
      <c r="B14" s="27" t="s">
        <v>63</v>
      </c>
      <c r="C14" s="7" t="s">
        <v>39</v>
      </c>
      <c r="D14" s="30" t="s">
        <v>39</v>
      </c>
      <c r="E14" s="16"/>
      <c r="F14" s="28"/>
    </row>
    <row r="15" spans="1:6" s="29" customFormat="1" ht="32.25" customHeight="1">
      <c r="A15" s="9" t="s">
        <v>41</v>
      </c>
      <c r="B15" s="27" t="s">
        <v>64</v>
      </c>
      <c r="C15" s="7" t="s">
        <v>48</v>
      </c>
      <c r="D15" s="8">
        <v>654.4</v>
      </c>
      <c r="E15" s="16"/>
      <c r="F15" s="28">
        <f>ROUND(D15*E15,0)</f>
        <v>0</v>
      </c>
    </row>
    <row r="16" spans="1:6" ht="32.25" customHeight="1">
      <c r="A16" s="9" t="s">
        <v>65</v>
      </c>
      <c r="B16" s="6" t="s">
        <v>66</v>
      </c>
      <c r="C16" s="7" t="s">
        <v>39</v>
      </c>
      <c r="D16" s="8" t="s">
        <v>39</v>
      </c>
      <c r="E16" s="16"/>
      <c r="F16" s="28"/>
    </row>
    <row r="17" spans="1:6" ht="32.25" customHeight="1">
      <c r="A17" s="9" t="s">
        <v>40</v>
      </c>
      <c r="B17" s="6" t="s">
        <v>67</v>
      </c>
      <c r="C17" s="7" t="s">
        <v>48</v>
      </c>
      <c r="D17" s="7">
        <v>1429.28</v>
      </c>
      <c r="E17" s="16"/>
      <c r="F17" s="28">
        <f>ROUND(D17*E17,0)</f>
        <v>0</v>
      </c>
    </row>
    <row r="18" spans="1:6" ht="34.5" customHeight="1">
      <c r="A18" s="37" t="s">
        <v>68</v>
      </c>
      <c r="B18" s="37"/>
      <c r="C18" s="37"/>
      <c r="D18" s="38">
        <f>ROUND(SUM(F5:F17),0)</f>
        <v>0</v>
      </c>
      <c r="E18" s="38"/>
      <c r="F18" s="17" t="s">
        <v>19</v>
      </c>
    </row>
  </sheetData>
  <sheetProtection password="FD58" sheet="1"/>
  <protectedRanges>
    <protectedRange sqref="E5 E7 E9 E11 E13 E15 E17" name="区域1"/>
  </protectedRanges>
  <mergeCells count="6">
    <mergeCell ref="A18:C18"/>
    <mergeCell ref="D18:E18"/>
    <mergeCell ref="A1:F1"/>
    <mergeCell ref="B2:D2"/>
    <mergeCell ref="E2:F2"/>
    <mergeCell ref="A3:F3"/>
  </mergeCells>
  <printOptions horizontalCentered="1"/>
  <pageMargins left="0.69" right="0.7480314960629921" top="0.7874015748031497" bottom="1.36" header="0.5118110236220472" footer="0.9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H18" sqref="H18"/>
    </sheetView>
  </sheetViews>
  <sheetFormatPr defaultColWidth="9.00390625" defaultRowHeight="14.25"/>
  <cols>
    <col min="1" max="1" width="11.00390625" style="18" customWidth="1"/>
    <col min="2" max="2" width="24.00390625" style="29" customWidth="1"/>
    <col min="3" max="3" width="7.125" style="29" customWidth="1"/>
    <col min="4" max="4" width="11.625" style="19" customWidth="1"/>
    <col min="5" max="5" width="11.375" style="20" customWidth="1"/>
    <col min="6" max="6" width="14.125" style="20" customWidth="1"/>
    <col min="7" max="7" width="9.00390625" style="29" customWidth="1"/>
    <col min="8" max="8" width="45.00390625" style="29" bestFit="1" customWidth="1"/>
    <col min="9" max="9" width="13.875" style="29" bestFit="1" customWidth="1"/>
    <col min="10" max="16384" width="9.00390625" style="29" customWidth="1"/>
  </cols>
  <sheetData>
    <row r="1" spans="1:6" ht="43.5" customHeight="1">
      <c r="A1" s="34" t="s">
        <v>0</v>
      </c>
      <c r="B1" s="34"/>
      <c r="C1" s="34"/>
      <c r="D1" s="34"/>
      <c r="E1" s="34"/>
      <c r="F1" s="34"/>
    </row>
    <row r="2" spans="1:6" ht="48" customHeight="1">
      <c r="A2" s="11" t="s">
        <v>18</v>
      </c>
      <c r="B2" s="40" t="str">
        <f>'第100章（S1） '!B2:D2</f>
        <v>京平高速公路北务服务区示范站完善工程
路面维修工程（S1标段）</v>
      </c>
      <c r="C2" s="40"/>
      <c r="D2" s="40"/>
      <c r="E2" s="41" t="s">
        <v>6</v>
      </c>
      <c r="F2" s="41"/>
    </row>
    <row r="3" spans="1:6" ht="28.5" customHeight="1">
      <c r="A3" s="36" t="s">
        <v>69</v>
      </c>
      <c r="B3" s="36"/>
      <c r="C3" s="36"/>
      <c r="D3" s="36"/>
      <c r="E3" s="36"/>
      <c r="F3" s="36"/>
    </row>
    <row r="4" spans="1:6" ht="28.5" customHeight="1">
      <c r="A4" s="12" t="s">
        <v>20</v>
      </c>
      <c r="B4" s="13" t="s">
        <v>21</v>
      </c>
      <c r="C4" s="13" t="s">
        <v>1</v>
      </c>
      <c r="D4" s="14" t="s">
        <v>2</v>
      </c>
      <c r="E4" s="15" t="s">
        <v>3</v>
      </c>
      <c r="F4" s="15" t="s">
        <v>4</v>
      </c>
    </row>
    <row r="5" spans="1:6" ht="30.75" customHeight="1">
      <c r="A5" s="9" t="s">
        <v>70</v>
      </c>
      <c r="B5" s="27" t="s">
        <v>64</v>
      </c>
      <c r="C5" s="7" t="s">
        <v>39</v>
      </c>
      <c r="D5" s="8" t="s">
        <v>39</v>
      </c>
      <c r="E5" s="16"/>
      <c r="F5" s="28"/>
    </row>
    <row r="6" spans="1:6" ht="30.75" customHeight="1">
      <c r="A6" s="9" t="s">
        <v>40</v>
      </c>
      <c r="B6" s="27" t="s">
        <v>71</v>
      </c>
      <c r="C6" s="7" t="s">
        <v>28</v>
      </c>
      <c r="D6" s="8">
        <v>7645.7</v>
      </c>
      <c r="E6" s="16"/>
      <c r="F6" s="28">
        <f>ROUND(D6*E6,0)</f>
        <v>0</v>
      </c>
    </row>
    <row r="7" spans="1:6" ht="30.75" customHeight="1">
      <c r="A7" s="9" t="s">
        <v>72</v>
      </c>
      <c r="B7" s="27" t="s">
        <v>95</v>
      </c>
      <c r="C7" s="7" t="s">
        <v>39</v>
      </c>
      <c r="D7" s="8" t="s">
        <v>39</v>
      </c>
      <c r="E7" s="16"/>
      <c r="F7" s="28"/>
    </row>
    <row r="8" spans="1:6" ht="30.75" customHeight="1">
      <c r="A8" s="9" t="s">
        <v>40</v>
      </c>
      <c r="B8" s="27" t="s">
        <v>73</v>
      </c>
      <c r="C8" s="7" t="s">
        <v>28</v>
      </c>
      <c r="D8" s="8">
        <v>7962</v>
      </c>
      <c r="E8" s="16"/>
      <c r="F8" s="28">
        <f>ROUND(D8*E8,0)</f>
        <v>0</v>
      </c>
    </row>
    <row r="9" spans="1:6" ht="30.75" customHeight="1">
      <c r="A9" s="9" t="s">
        <v>74</v>
      </c>
      <c r="B9" s="27" t="s">
        <v>75</v>
      </c>
      <c r="C9" s="7" t="s">
        <v>28</v>
      </c>
      <c r="D9" s="8">
        <v>8278.7</v>
      </c>
      <c r="E9" s="16"/>
      <c r="F9" s="28">
        <f>ROUND(D9*E9,0)</f>
        <v>0</v>
      </c>
    </row>
    <row r="10" spans="1:6" ht="30.75" customHeight="1">
      <c r="A10" s="9" t="s">
        <v>76</v>
      </c>
      <c r="B10" s="27" t="s">
        <v>77</v>
      </c>
      <c r="C10" s="7" t="s">
        <v>28</v>
      </c>
      <c r="D10" s="8">
        <v>23091.7</v>
      </c>
      <c r="E10" s="16"/>
      <c r="F10" s="28">
        <f>ROUND(D10*E10,0)</f>
        <v>0</v>
      </c>
    </row>
    <row r="11" spans="1:6" ht="30.75" customHeight="1">
      <c r="A11" s="9" t="s">
        <v>78</v>
      </c>
      <c r="B11" s="27" t="s">
        <v>79</v>
      </c>
      <c r="C11" s="7" t="s">
        <v>39</v>
      </c>
      <c r="D11" s="30" t="s">
        <v>39</v>
      </c>
      <c r="E11" s="16"/>
      <c r="F11" s="28"/>
    </row>
    <row r="12" spans="1:6" ht="30.75" customHeight="1">
      <c r="A12" s="9" t="s">
        <v>40</v>
      </c>
      <c r="B12" s="27" t="s">
        <v>80</v>
      </c>
      <c r="C12" s="7" t="s">
        <v>28</v>
      </c>
      <c r="D12" s="8">
        <v>23091.7</v>
      </c>
      <c r="E12" s="16"/>
      <c r="F12" s="28">
        <f>ROUND(D12*E12,0)</f>
        <v>0</v>
      </c>
    </row>
    <row r="13" spans="1:6" ht="30.75" customHeight="1">
      <c r="A13" s="9" t="s">
        <v>81</v>
      </c>
      <c r="B13" s="27" t="s">
        <v>82</v>
      </c>
      <c r="C13" s="7" t="s">
        <v>39</v>
      </c>
      <c r="D13" s="30" t="s">
        <v>39</v>
      </c>
      <c r="E13" s="16"/>
      <c r="F13" s="28"/>
    </row>
    <row r="14" spans="1:6" ht="30.75" customHeight="1">
      <c r="A14" s="9" t="s">
        <v>40</v>
      </c>
      <c r="B14" s="27" t="s">
        <v>83</v>
      </c>
      <c r="C14" s="7" t="s">
        <v>28</v>
      </c>
      <c r="D14" s="8">
        <v>8278.7</v>
      </c>
      <c r="E14" s="16"/>
      <c r="F14" s="28">
        <f>ROUND(D14*E14,0)</f>
        <v>0</v>
      </c>
    </row>
    <row r="15" spans="1:6" ht="30.75" customHeight="1">
      <c r="A15" s="9" t="s">
        <v>84</v>
      </c>
      <c r="B15" s="27" t="s">
        <v>85</v>
      </c>
      <c r="C15" s="7" t="s">
        <v>28</v>
      </c>
      <c r="D15" s="8">
        <v>8278.7</v>
      </c>
      <c r="E15" s="16"/>
      <c r="F15" s="28">
        <f>ROUND(D15*E15,0)</f>
        <v>0</v>
      </c>
    </row>
    <row r="16" spans="1:6" ht="30.75" customHeight="1">
      <c r="A16" s="9" t="s">
        <v>86</v>
      </c>
      <c r="B16" s="27" t="s">
        <v>87</v>
      </c>
      <c r="C16" s="7" t="s">
        <v>39</v>
      </c>
      <c r="D16" s="8" t="s">
        <v>39</v>
      </c>
      <c r="E16" s="16"/>
      <c r="F16" s="28"/>
    </row>
    <row r="17" spans="1:6" ht="34.5" customHeight="1">
      <c r="A17" s="9" t="s">
        <v>40</v>
      </c>
      <c r="B17" s="27" t="s">
        <v>88</v>
      </c>
      <c r="C17" s="7" t="s">
        <v>31</v>
      </c>
      <c r="D17" s="8">
        <v>425</v>
      </c>
      <c r="E17" s="16"/>
      <c r="F17" s="28">
        <f>ROUND(D17*E17,0)</f>
        <v>0</v>
      </c>
    </row>
    <row r="18" spans="1:6" ht="30.75" customHeight="1">
      <c r="A18" s="9" t="s">
        <v>89</v>
      </c>
      <c r="B18" s="27" t="s">
        <v>90</v>
      </c>
      <c r="C18" s="7" t="s">
        <v>31</v>
      </c>
      <c r="D18" s="8">
        <v>6</v>
      </c>
      <c r="E18" s="16"/>
      <c r="F18" s="28">
        <f>ROUND(D18*E18,0)</f>
        <v>0</v>
      </c>
    </row>
    <row r="19" spans="1:6" ht="30.75" customHeight="1">
      <c r="A19" s="9" t="s">
        <v>91</v>
      </c>
      <c r="B19" s="27" t="s">
        <v>92</v>
      </c>
      <c r="C19" s="7" t="s">
        <v>93</v>
      </c>
      <c r="D19" s="7">
        <v>6</v>
      </c>
      <c r="E19" s="16"/>
      <c r="F19" s="28">
        <f>ROUND(D19*E19,0)</f>
        <v>0</v>
      </c>
    </row>
    <row r="20" spans="1:6" ht="33" customHeight="1">
      <c r="A20" s="37" t="s">
        <v>94</v>
      </c>
      <c r="B20" s="37"/>
      <c r="C20" s="37"/>
      <c r="D20" s="38">
        <f>ROUND(SUM(F6:F19),0)</f>
        <v>0</v>
      </c>
      <c r="E20" s="38"/>
      <c r="F20" s="17" t="s">
        <v>19</v>
      </c>
    </row>
  </sheetData>
  <sheetProtection password="FD58" sheet="1"/>
  <protectedRanges>
    <protectedRange sqref="E6 E8:E10 E12 E14:E15 E17:E19" name="区域1"/>
  </protectedRanges>
  <mergeCells count="6">
    <mergeCell ref="A1:F1"/>
    <mergeCell ref="B2:D2"/>
    <mergeCell ref="E2:F2"/>
    <mergeCell ref="A3:F3"/>
    <mergeCell ref="A20:C20"/>
    <mergeCell ref="D20:E20"/>
  </mergeCells>
  <printOptions horizontalCentered="1"/>
  <pageMargins left="0.7480314960629921" right="0.7480314960629921" top="0.7874015748031497" bottom="1.28" header="0.5118110236220472" footer="0.89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1" max="1" width="5.75390625" style="1" customWidth="1"/>
    <col min="2" max="2" width="10.125" style="1" customWidth="1"/>
    <col min="3" max="3" width="39.00390625" style="1" customWidth="1"/>
    <col min="4" max="4" width="22.00390625" style="1" customWidth="1"/>
    <col min="5" max="16384" width="9.00390625" style="1" customWidth="1"/>
  </cols>
  <sheetData>
    <row r="1" spans="1:4" ht="36" customHeight="1">
      <c r="A1" s="44" t="s">
        <v>7</v>
      </c>
      <c r="B1" s="44"/>
      <c r="C1" s="44"/>
      <c r="D1" s="44"/>
    </row>
    <row r="2" spans="1:4" s="29" customFormat="1" ht="36.75" customHeight="1">
      <c r="A2" s="45" t="str">
        <f>"工程名称："&amp;'第100章（S1） '!B2</f>
        <v>工程名称：京平高速公路北务服务区示范站完善工程
路面维修工程（S1标段）</v>
      </c>
      <c r="B2" s="45"/>
      <c r="C2" s="45"/>
      <c r="D2" s="45"/>
    </row>
    <row r="3" spans="1:4" s="2" customFormat="1" ht="32.25" customHeight="1">
      <c r="A3" s="3" t="s">
        <v>8</v>
      </c>
      <c r="B3" s="3" t="s">
        <v>9</v>
      </c>
      <c r="C3" s="3" t="s">
        <v>10</v>
      </c>
      <c r="D3" s="4" t="s">
        <v>98</v>
      </c>
    </row>
    <row r="4" spans="1:4" s="2" customFormat="1" ht="32.25" customHeight="1">
      <c r="A4" s="5">
        <v>1</v>
      </c>
      <c r="B4" s="5">
        <v>100</v>
      </c>
      <c r="C4" s="5" t="s">
        <v>11</v>
      </c>
      <c r="D4" s="32">
        <f>'第100章（S1） '!D10:E10</f>
        <v>0</v>
      </c>
    </row>
    <row r="5" spans="1:4" s="2" customFormat="1" ht="32.25" customHeight="1">
      <c r="A5" s="5">
        <v>2</v>
      </c>
      <c r="B5" s="5">
        <v>200</v>
      </c>
      <c r="C5" s="5" t="s">
        <v>12</v>
      </c>
      <c r="D5" s="32">
        <f>'第200章（S1） '!D18:E18</f>
        <v>0</v>
      </c>
    </row>
    <row r="6" spans="1:4" s="2" customFormat="1" ht="32.25" customHeight="1">
      <c r="A6" s="5">
        <v>3</v>
      </c>
      <c r="B6" s="5">
        <v>300</v>
      </c>
      <c r="C6" s="5" t="s">
        <v>13</v>
      </c>
      <c r="D6" s="32">
        <f>'第300章（S1）'!D20:E20</f>
        <v>0</v>
      </c>
    </row>
    <row r="7" spans="1:4" s="2" customFormat="1" ht="32.25" customHeight="1">
      <c r="A7" s="5">
        <v>4</v>
      </c>
      <c r="B7" s="5">
        <v>400</v>
      </c>
      <c r="C7" s="5" t="s">
        <v>14</v>
      </c>
      <c r="D7" s="32"/>
    </row>
    <row r="8" spans="1:4" s="2" customFormat="1" ht="32.25" customHeight="1">
      <c r="A8" s="5">
        <v>5</v>
      </c>
      <c r="B8" s="5">
        <v>500</v>
      </c>
      <c r="C8" s="5" t="s">
        <v>15</v>
      </c>
      <c r="D8" s="32"/>
    </row>
    <row r="9" spans="1:4" s="2" customFormat="1" ht="32.25" customHeight="1">
      <c r="A9" s="5">
        <v>6</v>
      </c>
      <c r="B9" s="5">
        <v>600</v>
      </c>
      <c r="C9" s="5" t="s">
        <v>16</v>
      </c>
      <c r="D9" s="32"/>
    </row>
    <row r="10" spans="1:4" s="2" customFormat="1" ht="32.25" customHeight="1">
      <c r="A10" s="5">
        <v>7</v>
      </c>
      <c r="B10" s="5">
        <v>700</v>
      </c>
      <c r="C10" s="5" t="s">
        <v>17</v>
      </c>
      <c r="D10" s="32"/>
    </row>
    <row r="11" spans="1:4" s="2" customFormat="1" ht="32.25" customHeight="1">
      <c r="A11" s="5">
        <v>8</v>
      </c>
      <c r="B11" s="43" t="s">
        <v>32</v>
      </c>
      <c r="C11" s="43"/>
      <c r="D11" s="32">
        <f>SUM(D4:D10)</f>
        <v>0</v>
      </c>
    </row>
    <row r="12" spans="1:4" s="2" customFormat="1" ht="32.25" customHeight="1">
      <c r="A12" s="5">
        <v>9</v>
      </c>
      <c r="B12" s="43" t="s">
        <v>33</v>
      </c>
      <c r="C12" s="43"/>
      <c r="D12" s="32"/>
    </row>
    <row r="13" spans="1:4" s="2" customFormat="1" ht="32.25" customHeight="1">
      <c r="A13" s="5">
        <v>10</v>
      </c>
      <c r="B13" s="43" t="s">
        <v>34</v>
      </c>
      <c r="C13" s="43"/>
      <c r="D13" s="32">
        <f>ROUND((4575176*1.5%),0)</f>
        <v>68628</v>
      </c>
    </row>
    <row r="14" spans="1:4" s="2" customFormat="1" ht="32.25" customHeight="1">
      <c r="A14" s="5">
        <v>11</v>
      </c>
      <c r="B14" s="46" t="s">
        <v>35</v>
      </c>
      <c r="C14" s="47"/>
      <c r="D14" s="33">
        <f>D11-D12-D13</f>
        <v>-68628</v>
      </c>
    </row>
    <row r="15" spans="1:4" s="2" customFormat="1" ht="32.25" customHeight="1">
      <c r="A15" s="5">
        <v>12</v>
      </c>
      <c r="B15" s="42" t="s">
        <v>96</v>
      </c>
      <c r="C15" s="43"/>
      <c r="D15" s="32">
        <f>ROUND((D14*MID(B15,FIND("%",B15,1)-1,2)),0)</f>
        <v>-3431</v>
      </c>
    </row>
    <row r="16" spans="1:4" s="2" customFormat="1" ht="32.25" customHeight="1">
      <c r="A16" s="5">
        <v>13</v>
      </c>
      <c r="B16" s="43" t="s">
        <v>36</v>
      </c>
      <c r="C16" s="43"/>
      <c r="D16" s="32">
        <f>D11+D15</f>
        <v>-3431</v>
      </c>
    </row>
  </sheetData>
  <sheetProtection password="FD58" sheet="1"/>
  <mergeCells count="8">
    <mergeCell ref="B15:C15"/>
    <mergeCell ref="B16:C16"/>
    <mergeCell ref="A1:D1"/>
    <mergeCell ref="A2:D2"/>
    <mergeCell ref="B11:C11"/>
    <mergeCell ref="B12:C12"/>
    <mergeCell ref="B13:C13"/>
    <mergeCell ref="B14:C14"/>
  </mergeCells>
  <printOptions horizontalCentered="1"/>
  <pageMargins left="0.5118110236220472" right="0.5118110236220472" top="0.83" bottom="2.64" header="0.31496062992125984" footer="2.03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2015-06-29T01:21:26Z</cp:lastPrinted>
  <dcterms:created xsi:type="dcterms:W3CDTF">2008-04-07T07:00:19Z</dcterms:created>
  <dcterms:modified xsi:type="dcterms:W3CDTF">2015-06-29T02:24:02Z</dcterms:modified>
  <cp:category/>
  <cp:version/>
  <cp:contentType/>
  <cp:contentStatus/>
</cp:coreProperties>
</file>