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2120" windowHeight="7665" tabRatio="830" activeTab="7"/>
  </bookViews>
  <sheets>
    <sheet name="第100章" sheetId="1" r:id="rId1"/>
    <sheet name="第200章 " sheetId="2" r:id="rId2"/>
    <sheet name="第300章" sheetId="3" r:id="rId3"/>
    <sheet name="第400章" sheetId="4" r:id="rId4"/>
    <sheet name="第600章" sheetId="5" r:id="rId5"/>
    <sheet name="第700章" sheetId="6" r:id="rId6"/>
    <sheet name="第800章" sheetId="7" r:id="rId7"/>
    <sheet name="汇总表" sheetId="8" r:id="rId8"/>
  </sheets>
  <definedNames>
    <definedName name="_xlnm.Print_Titles" localSheetId="1">'第200章 '!$1:$4</definedName>
    <definedName name="_xlnm.Print_Titles" localSheetId="2">'第300章'!$1:$4</definedName>
    <definedName name="_xlnm.Print_Titles" localSheetId="3">'第400章'!$1:$4</definedName>
    <definedName name="_xlnm.Print_Titles" localSheetId="4">'第600章'!$1:$4</definedName>
    <definedName name="_xlnm.Print_Titles" localSheetId="5">'第700章'!$1:$4</definedName>
    <definedName name="_xlnm.Print_Titles" localSheetId="6">'第800章'!$1:$4</definedName>
  </definedNames>
  <calcPr fullCalcOnLoad="1"/>
</workbook>
</file>

<file path=xl/sharedStrings.xml><?xml version="1.0" encoding="utf-8"?>
<sst xmlns="http://schemas.openxmlformats.org/spreadsheetml/2006/main" count="564" uniqueCount="291">
  <si>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</si>
  <si>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</si>
  <si>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</si>
  <si>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</si>
  <si>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</si>
  <si>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</si>
  <si>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</si>
  <si>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</si>
  <si>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</si>
  <si>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</si>
  <si>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</si>
  <si>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</si>
  <si>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路面</t>
  </si>
  <si>
    <t>隧道</t>
  </si>
  <si>
    <t>安全设施及预埋管线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</si>
  <si>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</si>
  <si>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</si>
  <si>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</si>
  <si>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</si>
  <si>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</si>
  <si>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</si>
  <si>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</si>
  <si>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</si>
  <si>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</si>
  <si>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</si>
  <si>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</si>
  <si>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</si>
  <si>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</si>
  <si>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已包含在清单合计中材料、工程设备、专业工程暂估价合计</t>
  </si>
  <si>
    <t>清单     第100章   总则</t>
  </si>
  <si>
    <t>清单  第100章 合计   人民币</t>
  </si>
  <si>
    <t>竣工文件</t>
  </si>
  <si>
    <t/>
  </si>
  <si>
    <t>-a</t>
  </si>
  <si>
    <t>-b</t>
  </si>
  <si>
    <t>工程管理</t>
  </si>
  <si>
    <t>临时工程与设施</t>
  </si>
  <si>
    <t>金额（元）</t>
  </si>
  <si>
    <r>
      <t>清单  第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00章 合计   人民币</t>
    </r>
  </si>
  <si>
    <r>
      <t>清单     第6</t>
    </r>
    <r>
      <rPr>
        <b/>
        <sz val="14"/>
        <rFont val="宋体"/>
        <family val="0"/>
      </rPr>
      <t>00章  安全设施及预埋管线</t>
    </r>
  </si>
  <si>
    <t>京平、京秦高速公路取消省界收费站工程—土建工程</t>
  </si>
  <si>
    <t>交通导改</t>
  </si>
  <si>
    <r>
      <t>1</t>
    </r>
    <r>
      <rPr>
        <sz val="11"/>
        <color indexed="8"/>
        <rFont val="宋体"/>
        <family val="0"/>
      </rPr>
      <t>03-6</t>
    </r>
  </si>
  <si>
    <t>管理、养护设施</t>
  </si>
  <si>
    <t>工程名称:</t>
  </si>
  <si>
    <t>已包含在清单合计中的安全生产费（投标控制价的1.5%）</t>
  </si>
  <si>
    <r>
      <t>清单  第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00章 合计   人民币</t>
    </r>
  </si>
  <si>
    <t>路基</t>
  </si>
  <si>
    <r>
      <t>清单     第2</t>
    </r>
    <r>
      <rPr>
        <b/>
        <sz val="14"/>
        <rFont val="宋体"/>
        <family val="0"/>
      </rPr>
      <t>00章  路基</t>
    </r>
  </si>
  <si>
    <r>
      <t>清单     第3</t>
    </r>
    <r>
      <rPr>
        <b/>
        <sz val="14"/>
        <rFont val="宋体"/>
        <family val="0"/>
      </rPr>
      <t>00章  路面</t>
    </r>
  </si>
  <si>
    <r>
      <t>清单  第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00章 合计   人民币</t>
    </r>
  </si>
  <si>
    <r>
      <t>清单  第</t>
    </r>
    <r>
      <rPr>
        <b/>
        <sz val="12"/>
        <rFont val="宋体"/>
        <family val="0"/>
      </rPr>
      <t>4</t>
    </r>
    <r>
      <rPr>
        <b/>
        <sz val="12"/>
        <rFont val="宋体"/>
        <family val="0"/>
      </rPr>
      <t>00章 合计   人民币</t>
    </r>
  </si>
  <si>
    <t>桥梁、涵洞</t>
  </si>
  <si>
    <r>
      <t>清单     第4</t>
    </r>
    <r>
      <rPr>
        <b/>
        <sz val="14"/>
        <rFont val="宋体"/>
        <family val="0"/>
      </rPr>
      <t>00章  桥梁、涵洞</t>
    </r>
  </si>
  <si>
    <t>绿化及环境保护</t>
  </si>
  <si>
    <r>
      <t>清单     第7</t>
    </r>
    <r>
      <rPr>
        <b/>
        <sz val="14"/>
        <rFont val="宋体"/>
        <family val="0"/>
      </rPr>
      <t>00章  绿化及环境保护</t>
    </r>
  </si>
  <si>
    <r>
      <t>清单  第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00章 合计   人民币</t>
    </r>
  </si>
  <si>
    <r>
      <t>清单  第8</t>
    </r>
    <r>
      <rPr>
        <b/>
        <sz val="12"/>
        <rFont val="宋体"/>
        <family val="0"/>
      </rPr>
      <t>00章 合计   人民币</t>
    </r>
  </si>
  <si>
    <r>
      <t>清单     第8</t>
    </r>
    <r>
      <rPr>
        <b/>
        <sz val="14"/>
        <rFont val="宋体"/>
        <family val="0"/>
      </rPr>
      <t>00章  管理、养护设施</t>
    </r>
  </si>
  <si>
    <t>第100章至第800章清单合计</t>
  </si>
  <si>
    <t>清单合计减去材料、工程设备、专业工程暂估价、安全生产费合计(9-10-11=12)（评标价）</t>
  </si>
  <si>
    <t>按上项（12）金额的5%作为不可预见因素的暂定金额</t>
  </si>
  <si>
    <t>投标价（9+13=14）</t>
  </si>
  <si>
    <t>202</t>
  </si>
  <si>
    <t>场地清理</t>
  </si>
  <si>
    <t>202-2</t>
  </si>
  <si>
    <t>挖除旧路面</t>
  </si>
  <si>
    <t>拆除水泥砼路面</t>
  </si>
  <si>
    <t>m3</t>
  </si>
  <si>
    <t>拆除半刚性基层</t>
  </si>
  <si>
    <t>202-3</t>
  </si>
  <si>
    <t>拆除结构物</t>
  </si>
  <si>
    <t>拆除大棚及附属建筑</t>
  </si>
  <si>
    <t>拆除收费岛</t>
  </si>
  <si>
    <t>-c</t>
  </si>
  <si>
    <t>拆除土路肩铺砌</t>
  </si>
  <si>
    <t>-d</t>
  </si>
  <si>
    <t>拆除排水设施圬工</t>
  </si>
  <si>
    <t>-e</t>
  </si>
  <si>
    <t>拆除边坡防护</t>
  </si>
  <si>
    <t>-f</t>
  </si>
  <si>
    <t>拆除院墙</t>
  </si>
  <si>
    <t>-g</t>
  </si>
  <si>
    <t>拆除钢筋混凝土</t>
  </si>
  <si>
    <t>-h</t>
  </si>
  <si>
    <t>拆除收费亭</t>
  </si>
  <si>
    <t>套</t>
  </si>
  <si>
    <t>-i</t>
  </si>
  <si>
    <t>拆除车道设备</t>
  </si>
  <si>
    <t>-j</t>
  </si>
  <si>
    <t>拆除水泥砼路缘石</t>
  </si>
  <si>
    <t>m</t>
  </si>
  <si>
    <t>-k</t>
  </si>
  <si>
    <t>拆除绿化</t>
  </si>
  <si>
    <t>202-5</t>
  </si>
  <si>
    <t>铣刨旧路面</t>
  </si>
  <si>
    <t>铣刨沥青砼路面</t>
  </si>
  <si>
    <t>202-6</t>
  </si>
  <si>
    <t>路面沥青混合料旧料回收</t>
  </si>
  <si>
    <t>使用8年以上</t>
  </si>
  <si>
    <t>t</t>
  </si>
  <si>
    <t>203</t>
  </si>
  <si>
    <t>挖方路基</t>
  </si>
  <si>
    <t>203-1</t>
  </si>
  <si>
    <t>路基挖方</t>
  </si>
  <si>
    <t>挖土方</t>
  </si>
  <si>
    <t>204</t>
  </si>
  <si>
    <t>填方路基</t>
  </si>
  <si>
    <t>204-1</t>
  </si>
  <si>
    <t>路基填筑（包括填前压实）</t>
  </si>
  <si>
    <t>利用土方</t>
  </si>
  <si>
    <t>205</t>
  </si>
  <si>
    <t>特殊地区路基处理</t>
  </si>
  <si>
    <t>205-1</t>
  </si>
  <si>
    <t>软土路基处理</t>
  </si>
  <si>
    <t>垫层</t>
  </si>
  <si>
    <t>-c-1</t>
  </si>
  <si>
    <t>砂砾换填</t>
  </si>
  <si>
    <t>土工合成材料</t>
  </si>
  <si>
    <t>-d-1</t>
  </si>
  <si>
    <t>土工格栅</t>
  </si>
  <si>
    <t>-d-2</t>
  </si>
  <si>
    <t>双向玻纤格栅</t>
  </si>
  <si>
    <t>207</t>
  </si>
  <si>
    <t>坡面排水</t>
  </si>
  <si>
    <t>207-1</t>
  </si>
  <si>
    <t>边沟</t>
  </si>
  <si>
    <t>矩形边沟</t>
  </si>
  <si>
    <t>207-11</t>
  </si>
  <si>
    <t>C30预制泄水槽</t>
  </si>
  <si>
    <t>208</t>
  </si>
  <si>
    <t>护坡、护面墙</t>
  </si>
  <si>
    <t>208-4</t>
  </si>
  <si>
    <t>混凝土护坡</t>
  </si>
  <si>
    <t>304</t>
  </si>
  <si>
    <t>水泥稳定土底基层、基层</t>
  </si>
  <si>
    <t>304-4</t>
  </si>
  <si>
    <t>水泥稳定碎石基层</t>
  </si>
  <si>
    <t>水泥稳定碎石上基层（加防冻剂） 18cm</t>
  </si>
  <si>
    <t>305</t>
  </si>
  <si>
    <t>石灰粉煤灰稳定土底基层、基层</t>
  </si>
  <si>
    <t>305-5</t>
  </si>
  <si>
    <t>石灰粉煤灰碎石基层及底基层</t>
  </si>
  <si>
    <t>二灰碎石下基层（加防冻剂） 18cm</t>
  </si>
  <si>
    <t>二灰碎石底基层（加防冻剂） 18cm</t>
  </si>
  <si>
    <t>307</t>
  </si>
  <si>
    <t>沥青稳定碎石基层（ATB）</t>
  </si>
  <si>
    <t>307-1</t>
  </si>
  <si>
    <t>ATB-25 8cm</t>
  </si>
  <si>
    <t>308</t>
  </si>
  <si>
    <t>透层和黏层</t>
  </si>
  <si>
    <t>308-1</t>
  </si>
  <si>
    <t>透层</t>
  </si>
  <si>
    <t>改性乳化沥青透层</t>
  </si>
  <si>
    <t>308-2</t>
  </si>
  <si>
    <t>黏层</t>
  </si>
  <si>
    <t>改性乳化沥青粘层</t>
  </si>
  <si>
    <t>309</t>
  </si>
  <si>
    <t>热拌沥青混合料面层</t>
  </si>
  <si>
    <t>309-3</t>
  </si>
  <si>
    <t>粗粒式沥青混凝土</t>
  </si>
  <si>
    <t>AC-25C 8cm</t>
  </si>
  <si>
    <t>310</t>
  </si>
  <si>
    <t>310-2</t>
  </si>
  <si>
    <t>封层</t>
  </si>
  <si>
    <t>311</t>
  </si>
  <si>
    <t>改性沥青及改性沥青混合料</t>
  </si>
  <si>
    <t>311-2</t>
  </si>
  <si>
    <t>中粒式改性沥青混合料路面</t>
  </si>
  <si>
    <t>改性沥青AC-20C 6cm</t>
  </si>
  <si>
    <t>311-3</t>
  </si>
  <si>
    <t>SMA路面</t>
  </si>
  <si>
    <t>SMA-13 4cm</t>
  </si>
  <si>
    <t>313</t>
  </si>
  <si>
    <t>路肩培土、中央分隔带回填土、土路肩加固及路缘石</t>
  </si>
  <si>
    <t>313-5</t>
  </si>
  <si>
    <t>混凝土预制块路缘石</t>
  </si>
  <si>
    <t>C30砼预制路缘石 22*26cm</t>
  </si>
  <si>
    <t>313-6</t>
  </si>
  <si>
    <t>混凝土方砖 20*20*5cm</t>
  </si>
  <si>
    <t>313-7</t>
  </si>
  <si>
    <t>路面附属</t>
  </si>
  <si>
    <t>封闭地通入口（C15片石混凝土）</t>
  </si>
  <si>
    <t>419</t>
  </si>
  <si>
    <t>圆管涵及倒虹吸管涵</t>
  </si>
  <si>
    <t>419-1</t>
  </si>
  <si>
    <t>单孔钢筋混凝土圆管涵</t>
  </si>
  <si>
    <t>纵向排水涵 φ50cm</t>
  </si>
  <si>
    <t>602</t>
  </si>
  <si>
    <t>护栏</t>
  </si>
  <si>
    <t>602-3</t>
  </si>
  <si>
    <t>波形梁钢护栏</t>
  </si>
  <si>
    <t>Gr-SB-2E</t>
  </si>
  <si>
    <t>Gr-SB-1B2</t>
  </si>
  <si>
    <t>TB03</t>
  </si>
  <si>
    <t>个</t>
  </si>
  <si>
    <t>三角带护栏端头DR2（3）</t>
  </si>
  <si>
    <t>路侧护栏端头DR1</t>
  </si>
  <si>
    <t>602-6</t>
  </si>
  <si>
    <t>波形梁护栏拆除</t>
  </si>
  <si>
    <t>604</t>
  </si>
  <si>
    <t>道路交通标志</t>
  </si>
  <si>
    <t>604-1</t>
  </si>
  <si>
    <t>单柱式交通标志</t>
  </si>
  <si>
    <t>▽900mm</t>
  </si>
  <si>
    <t>1600*3300mm</t>
  </si>
  <si>
    <t>604-5</t>
  </si>
  <si>
    <t>单悬臂式交通标志</t>
  </si>
  <si>
    <t>3900*2100mm</t>
  </si>
  <si>
    <t>604-7</t>
  </si>
  <si>
    <t>附着式交通标志</t>
  </si>
  <si>
    <t>△1100mm</t>
  </si>
  <si>
    <t>百米牌</t>
  </si>
  <si>
    <t>604-14</t>
  </si>
  <si>
    <t>标志拆除</t>
  </si>
  <si>
    <t>单柱</t>
  </si>
  <si>
    <t>双柱</t>
  </si>
  <si>
    <t>单悬</t>
  </si>
  <si>
    <t>604-15</t>
  </si>
  <si>
    <t>标志移位</t>
  </si>
  <si>
    <t>单悬式 3900*2100mm</t>
  </si>
  <si>
    <t>604-16</t>
  </si>
  <si>
    <t>标志移位+重新贴膜</t>
  </si>
  <si>
    <t>单柱式 1600*3300mm</t>
  </si>
  <si>
    <t>604-17</t>
  </si>
  <si>
    <t>TB级防撞垫</t>
  </si>
  <si>
    <t>605</t>
  </si>
  <si>
    <t>道路交通标线</t>
  </si>
  <si>
    <t>605-1</t>
  </si>
  <si>
    <t>热熔型涂料路面标线</t>
  </si>
  <si>
    <t>热熔普通标线</t>
  </si>
  <si>
    <t>605-5</t>
  </si>
  <si>
    <t>轮廓标</t>
  </si>
  <si>
    <t>Vg-De(Rb)-At1</t>
  </si>
  <si>
    <t>606</t>
  </si>
  <si>
    <t>防眩设施</t>
  </si>
  <si>
    <t>606-1</t>
  </si>
  <si>
    <t>防眩板</t>
  </si>
  <si>
    <t>Gs-P-C</t>
  </si>
  <si>
    <t>702</t>
  </si>
  <si>
    <t>铺设表土</t>
  </si>
  <si>
    <t>702-2</t>
  </si>
  <si>
    <t>铺设利用的表土</t>
  </si>
  <si>
    <t>703</t>
  </si>
  <si>
    <t>撒播草种和铺植草皮</t>
  </si>
  <si>
    <t>703-4</t>
  </si>
  <si>
    <t>铺植草皮</t>
  </si>
  <si>
    <t>冷季型混播草坪</t>
  </si>
  <si>
    <t>704</t>
  </si>
  <si>
    <t>种植乔木、灌木和攀缘植物</t>
  </si>
  <si>
    <t>704-1</t>
  </si>
  <si>
    <t>人工种植乔木</t>
  </si>
  <si>
    <t>油松（高2.5-3m，冠幅1.5-2m，胸径10-12cm）</t>
  </si>
  <si>
    <t>株</t>
  </si>
  <si>
    <t>移植油松（高2.5-3m，冠幅1.5-2m，胸径10-12cm）</t>
  </si>
  <si>
    <t>云杉（高2.5-3m，冠幅1.5-2m，胸径10-12cm）</t>
  </si>
  <si>
    <t>白蜡（高4-5m，冠幅2.5-3m，胸径10-12cm）</t>
  </si>
  <si>
    <t>移植白蜡（高4-5m，冠幅2.5-3m，胸径10-12cm）</t>
  </si>
  <si>
    <t>栾树（高4-5m，冠幅2.5-3m，胸径10-12cm）</t>
  </si>
  <si>
    <t>移植栾树（高4-5m，冠幅2.5-3m，胸径10-12cm）</t>
  </si>
  <si>
    <t>国槐（高4-5m，冠幅2.5-3m，胸径12-14cm）</t>
  </si>
  <si>
    <t>移植国槐（高4-5m，冠幅2.5-3m，胸径12-14cm）</t>
  </si>
  <si>
    <t>704-2</t>
  </si>
  <si>
    <t>人工种植灌木</t>
  </si>
  <si>
    <t>紫薇（高2-2.5m，冠幅1.5-2m，地径5-6cm）</t>
  </si>
  <si>
    <t>紫叶李（高2-2.5m，冠幅1.2-1.5m，地径5-6cm）</t>
  </si>
  <si>
    <t>移植紫叶李（高2-2.5m，冠幅1.2-1.5m，地径5-6cm）</t>
  </si>
  <si>
    <t>山杏（高1.5-1.8m，冠幅1.2-1.5m，地径5-6cm）</t>
  </si>
  <si>
    <t>山桃（高2-2.5m，冠幅1.2-1.5m，地径6-7cm）</t>
  </si>
  <si>
    <t>迎春（高1.2-1.5m，冠幅1-1.2m）</t>
  </si>
  <si>
    <t>丁香（高1.2-1.5m，冠幅1-1.2m）</t>
  </si>
  <si>
    <t>连翘（高0.6-0.8m，冠幅0.8-1m）</t>
  </si>
  <si>
    <t>毛白蜡（高1.5-2m，冠幅1-1.2m）</t>
  </si>
  <si>
    <t>榆叶梅（高1.2-1.5m，冠幅1-1.2m）</t>
  </si>
  <si>
    <t>沙地柏（高1-1.2m，冠幅0.6-0.8m）</t>
  </si>
  <si>
    <t>-l</t>
  </si>
  <si>
    <t>金叶榆（高1-1.2m，冠幅0.8-1m）</t>
  </si>
  <si>
    <t>802</t>
  </si>
  <si>
    <t>管理站整修</t>
  </si>
  <si>
    <t>802-1</t>
  </si>
  <si>
    <t>平整场地</t>
  </si>
  <si>
    <t>应急保障设施库房预留用地</t>
  </si>
  <si>
    <t>新增围墙（含大门）</t>
  </si>
  <si>
    <t>新建门房（150mm厚挤塑聚苯板夹心彩钢板）</t>
  </si>
  <si>
    <t>新建地下通道出入口处防雨棚、增设坡道</t>
  </si>
  <si>
    <t>处</t>
  </si>
  <si>
    <t>新建水泥砼路缘石</t>
  </si>
  <si>
    <t>沥青表面处置与封层</t>
  </si>
  <si>
    <t>种植土（利用方）</t>
  </si>
  <si>
    <t>六棱花饰砼护坡</t>
  </si>
  <si>
    <t>沥青稳定碎石基层（ATB）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</si>
</sst>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  <numFmt numFmtId="196" formatCode="#0.00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.5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color indexed="8"/>
      <name val="Cambria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42">
      <alignment vertical="center"/>
      <protection/>
    </xf>
    <xf numFmtId="0" fontId="49" fillId="0" borderId="0" xfId="0" applyFont="1" applyAlignment="1">
      <alignment vertical="center"/>
    </xf>
    <xf numFmtId="0" fontId="0" fillId="0" borderId="0" xfId="42" applyFont="1">
      <alignment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177" fontId="51" fillId="0" borderId="10" xfId="0" applyNumberFormat="1" applyFont="1" applyBorder="1" applyAlignment="1" applyProtection="1">
      <alignment horizontal="center" vertical="center" shrinkToFit="1"/>
      <protection hidden="1"/>
    </xf>
    <xf numFmtId="0" fontId="51" fillId="0" borderId="0" xfId="0" applyFont="1" applyAlignment="1">
      <alignment vertical="center"/>
    </xf>
    <xf numFmtId="0" fontId="4" fillId="0" borderId="11" xfId="42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shrinkToFit="1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 applyProtection="1">
      <alignment horizontal="center" vertical="center" shrinkToFit="1"/>
      <protection hidden="1"/>
    </xf>
    <xf numFmtId="0" fontId="49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horizontal="right" vertical="center" wrapText="1"/>
    </xf>
    <xf numFmtId="0" fontId="7" fillId="0" borderId="10" xfId="42" applyFont="1" applyBorder="1" applyAlignment="1">
      <alignment horizontal="center" vertical="center"/>
      <protection/>
    </xf>
    <xf numFmtId="177" fontId="7" fillId="0" borderId="10" xfId="42" applyNumberFormat="1" applyFont="1" applyBorder="1" applyAlignment="1" applyProtection="1">
      <alignment horizontal="center" vertical="center" shrinkToFit="1"/>
      <protection hidden="1"/>
    </xf>
    <xf numFmtId="177" fontId="7" fillId="0" borderId="10" xfId="42" applyNumberFormat="1" applyFont="1" applyBorder="1" applyAlignment="1">
      <alignment horizontal="center" vertical="center" shrinkToFit="1"/>
      <protection/>
    </xf>
    <xf numFmtId="0" fontId="50" fillId="0" borderId="10" xfId="0" applyFont="1" applyBorder="1" applyAlignment="1">
      <alignment horizontal="left" vertical="center" shrinkToFi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195" fontId="54" fillId="33" borderId="10" xfId="0" applyNumberFormat="1" applyFont="1" applyFill="1" applyBorder="1" applyAlignment="1">
      <alignment horizontal="right" vertical="center" wrapText="1"/>
    </xf>
    <xf numFmtId="196" fontId="54" fillId="33" borderId="10" xfId="0" applyNumberFormat="1" applyFont="1" applyFill="1" applyBorder="1" applyAlignment="1">
      <alignment horizontal="right"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195" fontId="54" fillId="33" borderId="10" xfId="0" applyNumberFormat="1" applyFont="1" applyFill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54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1" fillId="0" borderId="0" xfId="0" applyFont="1" applyAlignment="1">
      <alignment vertical="center"/>
    </xf>
    <xf numFmtId="0" fontId="54" fillId="0" borderId="10" xfId="0" applyFont="1" applyFill="1" applyBorder="1" applyAlignment="1">
      <alignment horizontal="left" vertical="center" wrapText="1"/>
    </xf>
    <xf numFmtId="177" fontId="53" fillId="0" borderId="10" xfId="0" applyNumberFormat="1" applyFont="1" applyBorder="1" applyAlignment="1">
      <alignment horizontal="center" vertical="center" shrinkToFit="1"/>
    </xf>
    <xf numFmtId="177" fontId="52" fillId="33" borderId="13" xfId="0" applyNumberFormat="1" applyFont="1" applyFill="1" applyBorder="1" applyAlignment="1">
      <alignment horizontal="center" vertical="center" shrinkToFit="1"/>
    </xf>
    <xf numFmtId="176" fontId="54" fillId="33" borderId="10" xfId="0" applyNumberFormat="1" applyFont="1" applyFill="1" applyBorder="1" applyAlignment="1">
      <alignment horizontal="center" vertical="center" shrinkToFit="1"/>
    </xf>
    <xf numFmtId="176" fontId="54" fillId="0" borderId="10" xfId="0" applyNumberFormat="1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left" vertical="center" wrapText="1" shrinkToFit="1"/>
    </xf>
    <xf numFmtId="0" fontId="5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177" fontId="57" fillId="0" borderId="10" xfId="0" applyNumberFormat="1" applyFont="1" applyBorder="1" applyAlignment="1" applyProtection="1">
      <alignment horizontal="center" vertical="center" shrinkToFit="1"/>
      <protection hidden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 applyProtection="1">
      <alignment horizontal="left" vertical="center" wrapText="1" shrinkToFit="1"/>
      <protection hidden="1"/>
    </xf>
    <xf numFmtId="0" fontId="49" fillId="0" borderId="0" xfId="0" applyFont="1" applyAlignment="1">
      <alignment horizontal="right" vertical="center" shrinkToFit="1"/>
    </xf>
    <xf numFmtId="0" fontId="7" fillId="0" borderId="14" xfId="42" applyFont="1" applyBorder="1" applyAlignment="1">
      <alignment horizontal="center" vertical="center" wrapText="1"/>
      <protection/>
    </xf>
    <xf numFmtId="0" fontId="7" fillId="0" borderId="15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/>
      <protection/>
    </xf>
    <xf numFmtId="0" fontId="7" fillId="0" borderId="10" xfId="42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10.00390625" style="5" customWidth="1"/>
    <col min="2" max="2" width="31.125" style="5" customWidth="1"/>
    <col min="3" max="3" width="8.00390625" style="5" customWidth="1"/>
    <col min="4" max="4" width="9.125" style="5" customWidth="1"/>
    <col min="5" max="5" width="11.50390625" style="5" customWidth="1"/>
    <col min="6" max="6" width="12.375" style="5" customWidth="1"/>
    <col min="7" max="16384" width="9.00390625" style="5" customWidth="1"/>
  </cols>
  <sheetData>
    <row r="1" spans="1:6" ht="34.5" customHeight="1">
      <c r="A1" s="51" t="s">
        <v>0</v>
      </c>
      <c r="B1" s="51"/>
      <c r="C1" s="51"/>
      <c r="D1" s="51"/>
      <c r="E1" s="51"/>
      <c r="F1" s="51"/>
    </row>
    <row r="2" spans="1:6" ht="34.5" customHeight="1">
      <c r="A2" s="5" t="s">
        <v>15</v>
      </c>
      <c r="B2" s="52" t="s">
        <v>40</v>
      </c>
      <c r="C2" s="52"/>
      <c r="D2" s="52"/>
      <c r="E2" s="56" t="s">
        <v>5</v>
      </c>
      <c r="F2" s="56"/>
    </row>
    <row r="3" spans="1:6" ht="34.5" customHeight="1">
      <c r="A3" s="53" t="s">
        <v>29</v>
      </c>
      <c r="B3" s="53"/>
      <c r="C3" s="53"/>
      <c r="D3" s="53"/>
      <c r="E3" s="53"/>
      <c r="F3" s="53"/>
    </row>
    <row r="4" spans="1:6" ht="33" customHeight="1">
      <c r="A4" s="8" t="s">
        <v>17</v>
      </c>
      <c r="B4" s="8" t="s">
        <v>18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33" customHeight="1">
      <c r="A5" s="23">
        <v>102</v>
      </c>
      <c r="B5" s="24" t="s">
        <v>35</v>
      </c>
      <c r="C5" s="25"/>
      <c r="D5" s="25"/>
      <c r="E5" s="46"/>
      <c r="F5" s="46"/>
    </row>
    <row r="6" spans="1:6" s="17" customFormat="1" ht="33" customHeight="1">
      <c r="A6" s="26" t="s">
        <v>19</v>
      </c>
      <c r="B6" s="22" t="s">
        <v>31</v>
      </c>
      <c r="C6" s="26" t="s">
        <v>20</v>
      </c>
      <c r="D6" s="26">
        <v>1</v>
      </c>
      <c r="E6" s="47"/>
      <c r="F6" s="27">
        <f>ROUND(D6*E6,0)</f>
        <v>0</v>
      </c>
    </row>
    <row r="7" spans="1:6" s="17" customFormat="1" ht="33" customHeight="1">
      <c r="A7" s="26" t="s">
        <v>24</v>
      </c>
      <c r="B7" s="22" t="s">
        <v>26</v>
      </c>
      <c r="C7" s="26" t="s">
        <v>20</v>
      </c>
      <c r="D7" s="26">
        <v>1</v>
      </c>
      <c r="E7" s="47"/>
      <c r="F7" s="27">
        <f>ROUND(D7*E7,0)</f>
        <v>0</v>
      </c>
    </row>
    <row r="8" spans="1:6" s="17" customFormat="1" ht="33" customHeight="1">
      <c r="A8" s="26" t="s">
        <v>27</v>
      </c>
      <c r="B8" s="22" t="s">
        <v>21</v>
      </c>
      <c r="C8" s="26" t="s">
        <v>20</v>
      </c>
      <c r="D8" s="26">
        <v>1</v>
      </c>
      <c r="E8" s="47"/>
      <c r="F8" s="27">
        <f>ROUND(D8*E8,0)</f>
        <v>0</v>
      </c>
    </row>
    <row r="9" spans="1:6" s="17" customFormat="1" ht="33" customHeight="1">
      <c r="A9" s="26">
        <v>103</v>
      </c>
      <c r="B9" s="22" t="s">
        <v>36</v>
      </c>
      <c r="C9" s="26"/>
      <c r="D9" s="26"/>
      <c r="E9" s="47"/>
      <c r="F9" s="27"/>
    </row>
    <row r="10" spans="1:6" s="17" customFormat="1" ht="33" customHeight="1">
      <c r="A10" s="26" t="s">
        <v>42</v>
      </c>
      <c r="B10" s="22" t="s">
        <v>41</v>
      </c>
      <c r="C10" s="26" t="s">
        <v>20</v>
      </c>
      <c r="D10" s="26">
        <v>1</v>
      </c>
      <c r="E10" s="47"/>
      <c r="F10" s="27">
        <f>ROUND(D10*E10,0)</f>
        <v>0</v>
      </c>
    </row>
    <row r="11" spans="1:6" s="17" customFormat="1" ht="33" customHeight="1">
      <c r="A11" s="26">
        <v>104</v>
      </c>
      <c r="B11" s="22" t="s">
        <v>23</v>
      </c>
      <c r="C11" s="26"/>
      <c r="D11" s="26"/>
      <c r="E11" s="47"/>
      <c r="F11" s="27"/>
    </row>
    <row r="12" spans="1:6" s="17" customFormat="1" ht="33" customHeight="1">
      <c r="A12" s="26" t="s">
        <v>22</v>
      </c>
      <c r="B12" s="22" t="s">
        <v>23</v>
      </c>
      <c r="C12" s="26" t="s">
        <v>20</v>
      </c>
      <c r="D12" s="26">
        <v>1</v>
      </c>
      <c r="E12" s="47"/>
      <c r="F12" s="27">
        <f>ROUND(D12*E12,0)</f>
        <v>0</v>
      </c>
    </row>
    <row r="13" spans="1:14" s="14" customFormat="1" ht="33" customHeight="1">
      <c r="A13" s="54" t="s">
        <v>30</v>
      </c>
      <c r="B13" s="54"/>
      <c r="C13" s="54"/>
      <c r="D13" s="55">
        <f>ROUND(SUM(F5:F12),0)</f>
        <v>0</v>
      </c>
      <c r="E13" s="55"/>
      <c r="F13" s="15" t="s">
        <v>16</v>
      </c>
      <c r="G13" s="16"/>
      <c r="H13" s="16"/>
      <c r="I13" s="16"/>
      <c r="J13" s="16"/>
      <c r="K13" s="16"/>
      <c r="L13" s="16"/>
      <c r="M13" s="16"/>
      <c r="N13" s="16"/>
    </row>
    <row r="14" ht="32.25" customHeight="1"/>
    <row r="15" ht="25.5" customHeight="1">
      <c r="A15" s="12"/>
    </row>
  </sheetData>
  <sheetProtection password="B319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 horizontalCentered="1"/>
  <pageMargins left="0.5905511811023623" right="0.5905511811023623" top="0.4724409448818898" bottom="0.8661417322834646" header="0.31496062992125984" footer="0.59055118110236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4">
      <selection activeCell="H44" sqref="H44"/>
    </sheetView>
  </sheetViews>
  <sheetFormatPr defaultColWidth="9.00390625" defaultRowHeight="14.25"/>
  <cols>
    <col min="1" max="1" width="9.125" style="9" customWidth="1"/>
    <col min="2" max="2" width="27.625" style="5" customWidth="1"/>
    <col min="3" max="3" width="8.625" style="5" customWidth="1"/>
    <col min="4" max="4" width="11.625" style="21" customWidth="1"/>
    <col min="5" max="6" width="11.625" style="11" customWidth="1"/>
    <col min="7" max="7" width="9.00390625" style="5" customWidth="1"/>
    <col min="8" max="8" width="45.00390625" style="5" bestFit="1" customWidth="1"/>
    <col min="9" max="9" width="13.875" style="5" bestFit="1" customWidth="1"/>
    <col min="10" max="16384" width="9.00390625" style="5" customWidth="1"/>
  </cols>
  <sheetData>
    <row r="1" spans="1:6" ht="32.25" customHeight="1">
      <c r="A1" s="51" t="s">
        <v>0</v>
      </c>
      <c r="B1" s="51"/>
      <c r="C1" s="51"/>
      <c r="D1" s="51"/>
      <c r="E1" s="51"/>
      <c r="F1" s="51"/>
    </row>
    <row r="2" spans="1:6" ht="33.75" customHeight="1">
      <c r="A2" s="9" t="s">
        <v>15</v>
      </c>
      <c r="B2" s="57" t="str">
        <f>'第100章'!B2:D2</f>
        <v>京平、京秦高速公路取消省界收费站工程—土建工程</v>
      </c>
      <c r="C2" s="57"/>
      <c r="D2" s="57"/>
      <c r="E2" s="58" t="s">
        <v>6</v>
      </c>
      <c r="F2" s="58"/>
    </row>
    <row r="3" spans="1:6" ht="36" customHeight="1">
      <c r="A3" s="53" t="s">
        <v>48</v>
      </c>
      <c r="B3" s="53"/>
      <c r="C3" s="53"/>
      <c r="D3" s="53"/>
      <c r="E3" s="53"/>
      <c r="F3" s="53"/>
    </row>
    <row r="4" spans="1:6" ht="30" customHeight="1">
      <c r="A4" s="7" t="s">
        <v>17</v>
      </c>
      <c r="B4" s="8" t="s">
        <v>18</v>
      </c>
      <c r="C4" s="8" t="s">
        <v>1</v>
      </c>
      <c r="D4" s="13" t="s">
        <v>2</v>
      </c>
      <c r="E4" s="13" t="s">
        <v>3</v>
      </c>
      <c r="F4" s="13" t="s">
        <v>4</v>
      </c>
    </row>
    <row r="5" spans="1:6" s="19" customFormat="1" ht="30" customHeight="1">
      <c r="A5" s="34" t="s">
        <v>63</v>
      </c>
      <c r="B5" s="35" t="s">
        <v>64</v>
      </c>
      <c r="C5" s="34" t="s">
        <v>32</v>
      </c>
      <c r="D5" s="36"/>
      <c r="E5" s="48"/>
      <c r="F5" s="27"/>
    </row>
    <row r="6" spans="1:6" s="19" customFormat="1" ht="30" customHeight="1">
      <c r="A6" s="34" t="s">
        <v>65</v>
      </c>
      <c r="B6" s="35" t="s">
        <v>66</v>
      </c>
      <c r="C6" s="34" t="s">
        <v>32</v>
      </c>
      <c r="D6" s="36"/>
      <c r="E6" s="48"/>
      <c r="F6" s="27"/>
    </row>
    <row r="7" spans="1:6" s="19" customFormat="1" ht="30" customHeight="1">
      <c r="A7" s="34" t="s">
        <v>33</v>
      </c>
      <c r="B7" s="35" t="s">
        <v>67</v>
      </c>
      <c r="C7" s="34" t="s">
        <v>68</v>
      </c>
      <c r="D7" s="38">
        <v>1258</v>
      </c>
      <c r="E7" s="48"/>
      <c r="F7" s="27">
        <f>ROUND(D7*E7,0)</f>
        <v>0</v>
      </c>
    </row>
    <row r="8" spans="1:6" s="19" customFormat="1" ht="30" customHeight="1">
      <c r="A8" s="34" t="s">
        <v>34</v>
      </c>
      <c r="B8" s="35" t="s">
        <v>69</v>
      </c>
      <c r="C8" s="34" t="s">
        <v>68</v>
      </c>
      <c r="D8" s="38">
        <v>3482</v>
      </c>
      <c r="E8" s="48"/>
      <c r="F8" s="27">
        <f>ROUND(D8*E8,0)</f>
        <v>0</v>
      </c>
    </row>
    <row r="9" spans="1:6" s="19" customFormat="1" ht="30" customHeight="1">
      <c r="A9" s="34" t="s">
        <v>70</v>
      </c>
      <c r="B9" s="35" t="s">
        <v>71</v>
      </c>
      <c r="C9" s="34" t="s">
        <v>32</v>
      </c>
      <c r="D9" s="38"/>
      <c r="E9" s="48"/>
      <c r="F9" s="27"/>
    </row>
    <row r="10" spans="1:6" s="19" customFormat="1" ht="30" customHeight="1">
      <c r="A10" s="34" t="s">
        <v>33</v>
      </c>
      <c r="B10" s="35" t="s">
        <v>72</v>
      </c>
      <c r="C10" s="34" t="s">
        <v>25</v>
      </c>
      <c r="D10" s="38">
        <v>1035</v>
      </c>
      <c r="E10" s="49"/>
      <c r="F10" s="43">
        <f aca="true" t="shared" si="0" ref="F10:F20">ROUND(D10*E10,0)</f>
        <v>0</v>
      </c>
    </row>
    <row r="11" spans="1:6" s="19" customFormat="1" ht="30" customHeight="1">
      <c r="A11" s="34" t="s">
        <v>34</v>
      </c>
      <c r="B11" s="35" t="s">
        <v>73</v>
      </c>
      <c r="C11" s="34" t="s">
        <v>68</v>
      </c>
      <c r="D11" s="38">
        <v>240</v>
      </c>
      <c r="E11" s="48"/>
      <c r="F11" s="27">
        <f t="shared" si="0"/>
        <v>0</v>
      </c>
    </row>
    <row r="12" spans="1:6" s="19" customFormat="1" ht="30" customHeight="1">
      <c r="A12" s="34" t="s">
        <v>74</v>
      </c>
      <c r="B12" s="35" t="s">
        <v>75</v>
      </c>
      <c r="C12" s="34" t="s">
        <v>68</v>
      </c>
      <c r="D12" s="38">
        <v>116</v>
      </c>
      <c r="E12" s="48"/>
      <c r="F12" s="27">
        <f t="shared" si="0"/>
        <v>0</v>
      </c>
    </row>
    <row r="13" spans="1:6" s="19" customFormat="1" ht="30" customHeight="1">
      <c r="A13" s="34" t="s">
        <v>76</v>
      </c>
      <c r="B13" s="35" t="s">
        <v>77</v>
      </c>
      <c r="C13" s="34" t="s">
        <v>68</v>
      </c>
      <c r="D13" s="38">
        <v>51.2</v>
      </c>
      <c r="E13" s="48"/>
      <c r="F13" s="27">
        <f t="shared" si="0"/>
        <v>0</v>
      </c>
    </row>
    <row r="14" spans="1:6" s="19" customFormat="1" ht="30" customHeight="1">
      <c r="A14" s="34" t="s">
        <v>78</v>
      </c>
      <c r="B14" s="35" t="s">
        <v>79</v>
      </c>
      <c r="C14" s="34" t="s">
        <v>68</v>
      </c>
      <c r="D14" s="38">
        <v>72.1</v>
      </c>
      <c r="E14" s="48"/>
      <c r="F14" s="27">
        <f t="shared" si="0"/>
        <v>0</v>
      </c>
    </row>
    <row r="15" spans="1:6" s="19" customFormat="1" ht="30" customHeight="1">
      <c r="A15" s="34" t="s">
        <v>80</v>
      </c>
      <c r="B15" s="35" t="s">
        <v>81</v>
      </c>
      <c r="C15" s="34" t="s">
        <v>68</v>
      </c>
      <c r="D15" s="38">
        <v>210</v>
      </c>
      <c r="E15" s="48"/>
      <c r="F15" s="27">
        <f t="shared" si="0"/>
        <v>0</v>
      </c>
    </row>
    <row r="16" spans="1:6" s="19" customFormat="1" ht="30" customHeight="1">
      <c r="A16" s="34" t="s">
        <v>82</v>
      </c>
      <c r="B16" s="35" t="s">
        <v>83</v>
      </c>
      <c r="C16" s="34" t="s">
        <v>68</v>
      </c>
      <c r="D16" s="38">
        <v>11.6</v>
      </c>
      <c r="E16" s="48"/>
      <c r="F16" s="27">
        <f t="shared" si="0"/>
        <v>0</v>
      </c>
    </row>
    <row r="17" spans="1:6" s="19" customFormat="1" ht="30" customHeight="1">
      <c r="A17" s="34" t="s">
        <v>84</v>
      </c>
      <c r="B17" s="35" t="s">
        <v>85</v>
      </c>
      <c r="C17" s="34" t="s">
        <v>86</v>
      </c>
      <c r="D17" s="40">
        <v>8</v>
      </c>
      <c r="E17" s="48"/>
      <c r="F17" s="27">
        <f t="shared" si="0"/>
        <v>0</v>
      </c>
    </row>
    <row r="18" spans="1:6" s="19" customFormat="1" ht="30" customHeight="1">
      <c r="A18" s="34" t="s">
        <v>87</v>
      </c>
      <c r="B18" s="35" t="s">
        <v>88</v>
      </c>
      <c r="C18" s="34" t="s">
        <v>86</v>
      </c>
      <c r="D18" s="40">
        <v>8</v>
      </c>
      <c r="E18" s="48"/>
      <c r="F18" s="27">
        <f t="shared" si="0"/>
        <v>0</v>
      </c>
    </row>
    <row r="19" spans="1:6" s="19" customFormat="1" ht="30" customHeight="1">
      <c r="A19" s="34" t="s">
        <v>89</v>
      </c>
      <c r="B19" s="35" t="s">
        <v>90</v>
      </c>
      <c r="C19" s="34" t="s">
        <v>91</v>
      </c>
      <c r="D19" s="38">
        <v>146</v>
      </c>
      <c r="E19" s="48"/>
      <c r="F19" s="27">
        <f t="shared" si="0"/>
        <v>0</v>
      </c>
    </row>
    <row r="20" spans="1:6" s="19" customFormat="1" ht="30" customHeight="1">
      <c r="A20" s="34" t="s">
        <v>92</v>
      </c>
      <c r="B20" s="35" t="s">
        <v>93</v>
      </c>
      <c r="C20" s="34" t="s">
        <v>25</v>
      </c>
      <c r="D20" s="38">
        <v>2278</v>
      </c>
      <c r="E20" s="48"/>
      <c r="F20" s="27">
        <f t="shared" si="0"/>
        <v>0</v>
      </c>
    </row>
    <row r="21" spans="1:6" s="19" customFormat="1" ht="30" customHeight="1">
      <c r="A21" s="34" t="s">
        <v>94</v>
      </c>
      <c r="B21" s="35" t="s">
        <v>95</v>
      </c>
      <c r="C21" s="34" t="s">
        <v>32</v>
      </c>
      <c r="D21" s="38"/>
      <c r="E21" s="48"/>
      <c r="F21" s="27"/>
    </row>
    <row r="22" spans="1:6" s="19" customFormat="1" ht="30" customHeight="1">
      <c r="A22" s="34" t="s">
        <v>33</v>
      </c>
      <c r="B22" s="35" t="s">
        <v>96</v>
      </c>
      <c r="C22" s="34" t="s">
        <v>68</v>
      </c>
      <c r="D22" s="38">
        <v>1018</v>
      </c>
      <c r="E22" s="48"/>
      <c r="F22" s="27">
        <f>ROUND(D22*E22,0)</f>
        <v>0</v>
      </c>
    </row>
    <row r="23" spans="1:6" s="19" customFormat="1" ht="30" customHeight="1">
      <c r="A23" s="34" t="s">
        <v>97</v>
      </c>
      <c r="B23" s="35" t="s">
        <v>98</v>
      </c>
      <c r="C23" s="34" t="s">
        <v>32</v>
      </c>
      <c r="D23" s="38"/>
      <c r="E23" s="48"/>
      <c r="F23" s="27"/>
    </row>
    <row r="24" spans="1:6" s="19" customFormat="1" ht="30" customHeight="1">
      <c r="A24" s="34" t="s">
        <v>33</v>
      </c>
      <c r="B24" s="35" t="s">
        <v>99</v>
      </c>
      <c r="C24" s="34" t="s">
        <v>100</v>
      </c>
      <c r="D24" s="38">
        <v>2160.4</v>
      </c>
      <c r="E24" s="48"/>
      <c r="F24" s="27">
        <f>ROUND(D24*E24,0)</f>
        <v>0</v>
      </c>
    </row>
    <row r="25" spans="1:6" s="19" customFormat="1" ht="30" customHeight="1">
      <c r="A25" s="34" t="s">
        <v>101</v>
      </c>
      <c r="B25" s="35" t="s">
        <v>102</v>
      </c>
      <c r="C25" s="34" t="s">
        <v>32</v>
      </c>
      <c r="D25" s="38"/>
      <c r="E25" s="48"/>
      <c r="F25" s="27"/>
    </row>
    <row r="26" spans="1:6" s="19" customFormat="1" ht="30" customHeight="1">
      <c r="A26" s="34" t="s">
        <v>103</v>
      </c>
      <c r="B26" s="35" t="s">
        <v>104</v>
      </c>
      <c r="C26" s="34" t="s">
        <v>32</v>
      </c>
      <c r="D26" s="38"/>
      <c r="E26" s="48"/>
      <c r="F26" s="27"/>
    </row>
    <row r="27" spans="1:8" s="19" customFormat="1" ht="30" customHeight="1">
      <c r="A27" s="34" t="s">
        <v>33</v>
      </c>
      <c r="B27" s="35" t="s">
        <v>105</v>
      </c>
      <c r="C27" s="34" t="s">
        <v>68</v>
      </c>
      <c r="D27" s="42">
        <v>1446</v>
      </c>
      <c r="E27" s="48"/>
      <c r="F27" s="27">
        <f>ROUND(D27*E27,0)</f>
        <v>0</v>
      </c>
      <c r="H27" s="44"/>
    </row>
    <row r="28" spans="1:6" s="19" customFormat="1" ht="30" customHeight="1">
      <c r="A28" s="34" t="s">
        <v>106</v>
      </c>
      <c r="B28" s="35" t="s">
        <v>107</v>
      </c>
      <c r="C28" s="34" t="s">
        <v>32</v>
      </c>
      <c r="D28" s="38"/>
      <c r="E28" s="48"/>
      <c r="F28" s="27"/>
    </row>
    <row r="29" spans="1:6" s="19" customFormat="1" ht="30" customHeight="1">
      <c r="A29" s="34" t="s">
        <v>108</v>
      </c>
      <c r="B29" s="35" t="s">
        <v>109</v>
      </c>
      <c r="C29" s="34" t="s">
        <v>32</v>
      </c>
      <c r="D29" s="38"/>
      <c r="E29" s="48"/>
      <c r="F29" s="27"/>
    </row>
    <row r="30" spans="1:6" s="19" customFormat="1" ht="30" customHeight="1">
      <c r="A30" s="34" t="s">
        <v>33</v>
      </c>
      <c r="B30" s="35" t="s">
        <v>110</v>
      </c>
      <c r="C30" s="34" t="s">
        <v>68</v>
      </c>
      <c r="D30" s="38">
        <v>46</v>
      </c>
      <c r="E30" s="48"/>
      <c r="F30" s="27">
        <f>ROUND(D30*E30,0)</f>
        <v>0</v>
      </c>
    </row>
    <row r="31" spans="1:6" s="19" customFormat="1" ht="30" customHeight="1">
      <c r="A31" s="34" t="s">
        <v>111</v>
      </c>
      <c r="B31" s="35" t="s">
        <v>112</v>
      </c>
      <c r="C31" s="34" t="s">
        <v>32</v>
      </c>
      <c r="D31" s="38"/>
      <c r="E31" s="48"/>
      <c r="F31" s="27"/>
    </row>
    <row r="32" spans="1:6" s="19" customFormat="1" ht="30" customHeight="1">
      <c r="A32" s="34" t="s">
        <v>113</v>
      </c>
      <c r="B32" s="35" t="s">
        <v>114</v>
      </c>
      <c r="C32" s="34" t="s">
        <v>32</v>
      </c>
      <c r="D32" s="38"/>
      <c r="E32" s="48"/>
      <c r="F32" s="27"/>
    </row>
    <row r="33" spans="1:6" s="19" customFormat="1" ht="30" customHeight="1">
      <c r="A33" s="34" t="s">
        <v>74</v>
      </c>
      <c r="B33" s="35" t="s">
        <v>115</v>
      </c>
      <c r="C33" s="34" t="s">
        <v>32</v>
      </c>
      <c r="D33" s="38"/>
      <c r="E33" s="48"/>
      <c r="F33" s="27"/>
    </row>
    <row r="34" spans="1:6" s="19" customFormat="1" ht="30" customHeight="1">
      <c r="A34" s="34" t="s">
        <v>116</v>
      </c>
      <c r="B34" s="35" t="s">
        <v>117</v>
      </c>
      <c r="C34" s="34" t="s">
        <v>68</v>
      </c>
      <c r="D34" s="38">
        <v>515.2</v>
      </c>
      <c r="E34" s="48"/>
      <c r="F34" s="27">
        <f>ROUND(D34*E34,0)</f>
        <v>0</v>
      </c>
    </row>
    <row r="35" spans="1:6" s="19" customFormat="1" ht="30" customHeight="1">
      <c r="A35" s="34" t="s">
        <v>76</v>
      </c>
      <c r="B35" s="35" t="s">
        <v>118</v>
      </c>
      <c r="C35" s="34" t="s">
        <v>32</v>
      </c>
      <c r="D35" s="38"/>
      <c r="E35" s="48"/>
      <c r="F35" s="27"/>
    </row>
    <row r="36" spans="1:6" s="19" customFormat="1" ht="30" customHeight="1">
      <c r="A36" s="34" t="s">
        <v>119</v>
      </c>
      <c r="B36" s="35" t="s">
        <v>120</v>
      </c>
      <c r="C36" s="34" t="s">
        <v>25</v>
      </c>
      <c r="D36" s="38">
        <v>645.6</v>
      </c>
      <c r="E36" s="48"/>
      <c r="F36" s="27">
        <f>ROUND(D36*E36,0)</f>
        <v>0</v>
      </c>
    </row>
    <row r="37" spans="1:6" s="19" customFormat="1" ht="30" customHeight="1">
      <c r="A37" s="34" t="s">
        <v>121</v>
      </c>
      <c r="B37" s="35" t="s">
        <v>122</v>
      </c>
      <c r="C37" s="34" t="s">
        <v>25</v>
      </c>
      <c r="D37" s="38">
        <v>371.7</v>
      </c>
      <c r="E37" s="48"/>
      <c r="F37" s="27">
        <f>ROUND(D37*E37,0)</f>
        <v>0</v>
      </c>
    </row>
    <row r="38" spans="1:6" s="19" customFormat="1" ht="30" customHeight="1">
      <c r="A38" s="34" t="s">
        <v>123</v>
      </c>
      <c r="B38" s="35" t="s">
        <v>124</v>
      </c>
      <c r="C38" s="34" t="s">
        <v>32</v>
      </c>
      <c r="D38" s="38"/>
      <c r="E38" s="48"/>
      <c r="F38" s="27"/>
    </row>
    <row r="39" spans="1:6" s="19" customFormat="1" ht="30" customHeight="1">
      <c r="A39" s="34" t="s">
        <v>125</v>
      </c>
      <c r="B39" s="35" t="s">
        <v>126</v>
      </c>
      <c r="C39" s="34" t="s">
        <v>32</v>
      </c>
      <c r="D39" s="38"/>
      <c r="E39" s="48"/>
      <c r="F39" s="27"/>
    </row>
    <row r="40" spans="1:6" s="19" customFormat="1" ht="30" customHeight="1">
      <c r="A40" s="34" t="s">
        <v>33</v>
      </c>
      <c r="B40" s="35" t="s">
        <v>127</v>
      </c>
      <c r="C40" s="34" t="s">
        <v>91</v>
      </c>
      <c r="D40" s="38">
        <v>380</v>
      </c>
      <c r="E40" s="48"/>
      <c r="F40" s="27">
        <f>ROUND(D40*E40,0)</f>
        <v>0</v>
      </c>
    </row>
    <row r="41" spans="1:6" s="19" customFormat="1" ht="30" customHeight="1">
      <c r="A41" s="34" t="s">
        <v>128</v>
      </c>
      <c r="B41" s="35" t="s">
        <v>129</v>
      </c>
      <c r="C41" s="34" t="s">
        <v>91</v>
      </c>
      <c r="D41" s="38">
        <v>74.9</v>
      </c>
      <c r="E41" s="48"/>
      <c r="F41" s="27">
        <f>ROUND(D41*E41,0)</f>
        <v>0</v>
      </c>
    </row>
    <row r="42" spans="1:6" s="19" customFormat="1" ht="30" customHeight="1">
      <c r="A42" s="34" t="s">
        <v>130</v>
      </c>
      <c r="B42" s="35" t="s">
        <v>131</v>
      </c>
      <c r="C42" s="34" t="s">
        <v>32</v>
      </c>
      <c r="D42" s="38"/>
      <c r="E42" s="48"/>
      <c r="F42" s="27"/>
    </row>
    <row r="43" spans="1:6" s="19" customFormat="1" ht="30" customHeight="1">
      <c r="A43" s="34" t="s">
        <v>132</v>
      </c>
      <c r="B43" s="35" t="s">
        <v>133</v>
      </c>
      <c r="C43" s="34" t="s">
        <v>32</v>
      </c>
      <c r="D43" s="38"/>
      <c r="E43" s="48"/>
      <c r="F43" s="27"/>
    </row>
    <row r="44" spans="1:6" s="19" customFormat="1" ht="30" customHeight="1">
      <c r="A44" s="34" t="s">
        <v>33</v>
      </c>
      <c r="B44" s="45" t="s">
        <v>289</v>
      </c>
      <c r="C44" s="34" t="s">
        <v>25</v>
      </c>
      <c r="D44" s="38">
        <v>1136</v>
      </c>
      <c r="E44" s="48"/>
      <c r="F44" s="27">
        <f>ROUND(D44*E44,0)</f>
        <v>0</v>
      </c>
    </row>
    <row r="45" spans="1:6" s="14" customFormat="1" ht="30" customHeight="1">
      <c r="A45" s="54" t="s">
        <v>46</v>
      </c>
      <c r="B45" s="54"/>
      <c r="C45" s="54"/>
      <c r="D45" s="55">
        <f>ROUND(SUM(F5:F44),0)</f>
        <v>0</v>
      </c>
      <c r="E45" s="55"/>
      <c r="F45" s="33" t="s">
        <v>16</v>
      </c>
    </row>
  </sheetData>
  <sheetProtection password="B319" sheet="1"/>
  <protectedRanges>
    <protectedRange sqref="E7:E8 E10:E20 E22 E24 E27 E30 E34 E36:E37 E40:E41 E44" name="区域1"/>
  </protectedRanges>
  <mergeCells count="6">
    <mergeCell ref="A1:F1"/>
    <mergeCell ref="B2:D2"/>
    <mergeCell ref="E2:F2"/>
    <mergeCell ref="A3:F3"/>
    <mergeCell ref="A45:C45"/>
    <mergeCell ref="D45:E45"/>
  </mergeCells>
  <printOptions horizontalCentered="1"/>
  <pageMargins left="0.5905511811023623" right="0.5905511811023623" top="0.4724409448818898" bottom="0.8661417322834646" header="0.31496062992125984" footer="0.59055118110236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38" sqref="H38"/>
    </sheetView>
  </sheetViews>
  <sheetFormatPr defaultColWidth="9.00390625" defaultRowHeight="14.25"/>
  <cols>
    <col min="1" max="1" width="9.125" style="9" customWidth="1"/>
    <col min="2" max="2" width="27.625" style="5" customWidth="1"/>
    <col min="3" max="3" width="8.625" style="5" customWidth="1"/>
    <col min="4" max="4" width="11.625" style="21" customWidth="1"/>
    <col min="5" max="6" width="11.625" style="11" customWidth="1"/>
    <col min="7" max="7" width="9.00390625" style="5" customWidth="1"/>
    <col min="8" max="8" width="45.00390625" style="5" bestFit="1" customWidth="1"/>
    <col min="9" max="9" width="13.875" style="5" bestFit="1" customWidth="1"/>
    <col min="10" max="16384" width="9.00390625" style="5" customWidth="1"/>
  </cols>
  <sheetData>
    <row r="1" spans="1:6" ht="32.25" customHeight="1">
      <c r="A1" s="51" t="s">
        <v>0</v>
      </c>
      <c r="B1" s="51"/>
      <c r="C1" s="51"/>
      <c r="D1" s="51"/>
      <c r="E1" s="51"/>
      <c r="F1" s="51"/>
    </row>
    <row r="2" spans="1:6" ht="33.75" customHeight="1">
      <c r="A2" s="9" t="s">
        <v>15</v>
      </c>
      <c r="B2" s="57" t="str">
        <f>'第100章'!B2:D2</f>
        <v>京平、京秦高速公路取消省界收费站工程—土建工程</v>
      </c>
      <c r="C2" s="57"/>
      <c r="D2" s="57"/>
      <c r="E2" s="58" t="s">
        <v>6</v>
      </c>
      <c r="F2" s="58"/>
    </row>
    <row r="3" spans="1:6" ht="36" customHeight="1">
      <c r="A3" s="53" t="s">
        <v>49</v>
      </c>
      <c r="B3" s="53"/>
      <c r="C3" s="53"/>
      <c r="D3" s="53"/>
      <c r="E3" s="53"/>
      <c r="F3" s="53"/>
    </row>
    <row r="4" spans="1:6" ht="30" customHeight="1">
      <c r="A4" s="7" t="s">
        <v>17</v>
      </c>
      <c r="B4" s="8" t="s">
        <v>18</v>
      </c>
      <c r="C4" s="8" t="s">
        <v>1</v>
      </c>
      <c r="D4" s="13" t="s">
        <v>2</v>
      </c>
      <c r="E4" s="13" t="s">
        <v>3</v>
      </c>
      <c r="F4" s="13" t="s">
        <v>4</v>
      </c>
    </row>
    <row r="5" spans="1:6" s="19" customFormat="1" ht="30" customHeight="1">
      <c r="A5" s="34" t="s">
        <v>134</v>
      </c>
      <c r="B5" s="35" t="s">
        <v>135</v>
      </c>
      <c r="C5" s="34" t="s">
        <v>32</v>
      </c>
      <c r="D5" s="36"/>
      <c r="E5" s="48"/>
      <c r="F5" s="27"/>
    </row>
    <row r="6" spans="1:6" s="19" customFormat="1" ht="30" customHeight="1">
      <c r="A6" s="34" t="s">
        <v>136</v>
      </c>
      <c r="B6" s="35" t="s">
        <v>137</v>
      </c>
      <c r="C6" s="34" t="s">
        <v>32</v>
      </c>
      <c r="D6" s="36"/>
      <c r="E6" s="48"/>
      <c r="F6" s="27"/>
    </row>
    <row r="7" spans="1:6" s="19" customFormat="1" ht="30" customHeight="1">
      <c r="A7" s="34" t="s">
        <v>33</v>
      </c>
      <c r="B7" s="35" t="s">
        <v>138</v>
      </c>
      <c r="C7" s="34" t="s">
        <v>25</v>
      </c>
      <c r="D7" s="38">
        <v>630.8</v>
      </c>
      <c r="E7" s="48"/>
      <c r="F7" s="27">
        <f>ROUND(D7*E7,0)</f>
        <v>0</v>
      </c>
    </row>
    <row r="8" spans="1:6" s="19" customFormat="1" ht="30" customHeight="1">
      <c r="A8" s="34" t="s">
        <v>139</v>
      </c>
      <c r="B8" s="35" t="s">
        <v>140</v>
      </c>
      <c r="C8" s="34" t="s">
        <v>32</v>
      </c>
      <c r="D8" s="38"/>
      <c r="E8" s="48"/>
      <c r="F8" s="27"/>
    </row>
    <row r="9" spans="1:6" s="19" customFormat="1" ht="30" customHeight="1">
      <c r="A9" s="34" t="s">
        <v>141</v>
      </c>
      <c r="B9" s="35" t="s">
        <v>142</v>
      </c>
      <c r="C9" s="34" t="s">
        <v>32</v>
      </c>
      <c r="D9" s="38"/>
      <c r="E9" s="48"/>
      <c r="F9" s="27"/>
    </row>
    <row r="10" spans="1:6" s="19" customFormat="1" ht="30" customHeight="1">
      <c r="A10" s="34" t="s">
        <v>33</v>
      </c>
      <c r="B10" s="35" t="s">
        <v>143</v>
      </c>
      <c r="C10" s="34" t="s">
        <v>25</v>
      </c>
      <c r="D10" s="38">
        <v>585.2</v>
      </c>
      <c r="E10" s="48"/>
      <c r="F10" s="27">
        <f>ROUND(D10*E10,0)</f>
        <v>0</v>
      </c>
    </row>
    <row r="11" spans="1:6" s="19" customFormat="1" ht="30" customHeight="1">
      <c r="A11" s="34" t="s">
        <v>34</v>
      </c>
      <c r="B11" s="35" t="s">
        <v>144</v>
      </c>
      <c r="C11" s="34" t="s">
        <v>25</v>
      </c>
      <c r="D11" s="38">
        <v>539.6</v>
      </c>
      <c r="E11" s="48"/>
      <c r="F11" s="27">
        <f>ROUND(D11*E11,0)</f>
        <v>0</v>
      </c>
    </row>
    <row r="12" spans="1:6" s="19" customFormat="1" ht="30" customHeight="1">
      <c r="A12" s="34" t="s">
        <v>145</v>
      </c>
      <c r="B12" s="35" t="s">
        <v>290</v>
      </c>
      <c r="C12" s="34" t="s">
        <v>32</v>
      </c>
      <c r="D12" s="38"/>
      <c r="E12" s="48"/>
      <c r="F12" s="27"/>
    </row>
    <row r="13" spans="1:6" s="19" customFormat="1" ht="30" customHeight="1">
      <c r="A13" s="34" t="s">
        <v>147</v>
      </c>
      <c r="B13" s="35" t="s">
        <v>146</v>
      </c>
      <c r="C13" s="34" t="s">
        <v>32</v>
      </c>
      <c r="D13" s="38"/>
      <c r="E13" s="48"/>
      <c r="F13" s="27"/>
    </row>
    <row r="14" spans="1:6" s="19" customFormat="1" ht="30" customHeight="1">
      <c r="A14" s="34" t="s">
        <v>33</v>
      </c>
      <c r="B14" s="35" t="s">
        <v>148</v>
      </c>
      <c r="C14" s="34" t="s">
        <v>25</v>
      </c>
      <c r="D14" s="38">
        <v>2529.6</v>
      </c>
      <c r="E14" s="48"/>
      <c r="F14" s="27">
        <f>ROUND(D14*E14,0)</f>
        <v>0</v>
      </c>
    </row>
    <row r="15" spans="1:6" s="19" customFormat="1" ht="30" customHeight="1">
      <c r="A15" s="34" t="s">
        <v>149</v>
      </c>
      <c r="B15" s="35" t="s">
        <v>150</v>
      </c>
      <c r="C15" s="34" t="s">
        <v>32</v>
      </c>
      <c r="D15" s="38"/>
      <c r="E15" s="48"/>
      <c r="F15" s="27"/>
    </row>
    <row r="16" spans="1:6" s="19" customFormat="1" ht="30" customHeight="1">
      <c r="A16" s="34" t="s">
        <v>151</v>
      </c>
      <c r="B16" s="35" t="s">
        <v>152</v>
      </c>
      <c r="C16" s="34" t="s">
        <v>32</v>
      </c>
      <c r="D16" s="38"/>
      <c r="E16" s="48"/>
      <c r="F16" s="27"/>
    </row>
    <row r="17" spans="1:6" s="19" customFormat="1" ht="30" customHeight="1">
      <c r="A17" s="34" t="s">
        <v>33</v>
      </c>
      <c r="B17" s="35" t="s">
        <v>153</v>
      </c>
      <c r="C17" s="34" t="s">
        <v>25</v>
      </c>
      <c r="D17" s="38">
        <v>3122.4</v>
      </c>
      <c r="E17" s="48"/>
      <c r="F17" s="27">
        <f>ROUND(D17*E17,0)</f>
        <v>0</v>
      </c>
    </row>
    <row r="18" spans="1:6" s="19" customFormat="1" ht="30" customHeight="1">
      <c r="A18" s="34" t="s">
        <v>154</v>
      </c>
      <c r="B18" s="35" t="s">
        <v>155</v>
      </c>
      <c r="C18" s="34" t="s">
        <v>32</v>
      </c>
      <c r="D18" s="38"/>
      <c r="E18" s="48"/>
      <c r="F18" s="27"/>
    </row>
    <row r="19" spans="1:6" s="19" customFormat="1" ht="30" customHeight="1">
      <c r="A19" s="34" t="s">
        <v>33</v>
      </c>
      <c r="B19" s="35" t="s">
        <v>156</v>
      </c>
      <c r="C19" s="34" t="s">
        <v>25</v>
      </c>
      <c r="D19" s="38">
        <v>9143.5</v>
      </c>
      <c r="E19" s="48"/>
      <c r="F19" s="27">
        <f>ROUND(D19*E19,0)</f>
        <v>0</v>
      </c>
    </row>
    <row r="20" spans="1:6" s="19" customFormat="1" ht="30" customHeight="1">
      <c r="A20" s="34" t="s">
        <v>157</v>
      </c>
      <c r="B20" s="35" t="s">
        <v>158</v>
      </c>
      <c r="C20" s="34" t="s">
        <v>32</v>
      </c>
      <c r="D20" s="38"/>
      <c r="E20" s="48"/>
      <c r="F20" s="27"/>
    </row>
    <row r="21" spans="1:6" s="19" customFormat="1" ht="30" customHeight="1">
      <c r="A21" s="34" t="s">
        <v>159</v>
      </c>
      <c r="B21" s="35" t="s">
        <v>160</v>
      </c>
      <c r="C21" s="34" t="s">
        <v>32</v>
      </c>
      <c r="D21" s="38"/>
      <c r="E21" s="48"/>
      <c r="F21" s="27"/>
    </row>
    <row r="22" spans="1:6" s="19" customFormat="1" ht="30" customHeight="1">
      <c r="A22" s="34" t="s">
        <v>33</v>
      </c>
      <c r="B22" s="35" t="s">
        <v>161</v>
      </c>
      <c r="C22" s="34" t="s">
        <v>25</v>
      </c>
      <c r="D22" s="38">
        <v>3162.8</v>
      </c>
      <c r="E22" s="48"/>
      <c r="F22" s="27">
        <f>ROUND(D22*E22,0)</f>
        <v>0</v>
      </c>
    </row>
    <row r="23" spans="1:6" s="19" customFormat="1" ht="30" customHeight="1">
      <c r="A23" s="34" t="s">
        <v>162</v>
      </c>
      <c r="B23" s="45" t="s">
        <v>287</v>
      </c>
      <c r="C23" s="34" t="s">
        <v>32</v>
      </c>
      <c r="D23" s="38"/>
      <c r="E23" s="48"/>
      <c r="F23" s="27"/>
    </row>
    <row r="24" spans="1:6" s="19" customFormat="1" ht="30" customHeight="1">
      <c r="A24" s="34" t="s">
        <v>163</v>
      </c>
      <c r="B24" s="35" t="s">
        <v>164</v>
      </c>
      <c r="C24" s="34" t="s">
        <v>32</v>
      </c>
      <c r="D24" s="38"/>
      <c r="E24" s="48"/>
      <c r="F24" s="27"/>
    </row>
    <row r="25" spans="1:6" s="19" customFormat="1" ht="30" customHeight="1">
      <c r="A25" s="34" t="s">
        <v>33</v>
      </c>
      <c r="B25" s="35" t="s">
        <v>164</v>
      </c>
      <c r="C25" s="34" t="s">
        <v>25</v>
      </c>
      <c r="D25" s="38">
        <v>3162.8</v>
      </c>
      <c r="E25" s="48"/>
      <c r="F25" s="27">
        <f>ROUND(D25*E25,0)</f>
        <v>0</v>
      </c>
    </row>
    <row r="26" spans="1:6" s="19" customFormat="1" ht="30" customHeight="1">
      <c r="A26" s="34" t="s">
        <v>165</v>
      </c>
      <c r="B26" s="35" t="s">
        <v>166</v>
      </c>
      <c r="C26" s="34" t="s">
        <v>32</v>
      </c>
      <c r="D26" s="38"/>
      <c r="E26" s="48"/>
      <c r="F26" s="27"/>
    </row>
    <row r="27" spans="1:6" s="19" customFormat="1" ht="30" customHeight="1">
      <c r="A27" s="34" t="s">
        <v>167</v>
      </c>
      <c r="B27" s="35" t="s">
        <v>168</v>
      </c>
      <c r="C27" s="34" t="s">
        <v>32</v>
      </c>
      <c r="D27" s="38"/>
      <c r="E27" s="48"/>
      <c r="F27" s="27"/>
    </row>
    <row r="28" spans="1:6" s="19" customFormat="1" ht="30" customHeight="1">
      <c r="A28" s="34" t="s">
        <v>33</v>
      </c>
      <c r="B28" s="35" t="s">
        <v>169</v>
      </c>
      <c r="C28" s="34" t="s">
        <v>25</v>
      </c>
      <c r="D28" s="38">
        <v>3245.4</v>
      </c>
      <c r="E28" s="48"/>
      <c r="F28" s="27">
        <f>ROUND(D28*E28,0)</f>
        <v>0</v>
      </c>
    </row>
    <row r="29" spans="1:6" s="19" customFormat="1" ht="30" customHeight="1">
      <c r="A29" s="34" t="s">
        <v>170</v>
      </c>
      <c r="B29" s="35" t="s">
        <v>171</v>
      </c>
      <c r="C29" s="34" t="s">
        <v>32</v>
      </c>
      <c r="D29" s="38"/>
      <c r="E29" s="48"/>
      <c r="F29" s="27"/>
    </row>
    <row r="30" spans="1:6" s="19" customFormat="1" ht="30" customHeight="1">
      <c r="A30" s="34" t="s">
        <v>33</v>
      </c>
      <c r="B30" s="35" t="s">
        <v>172</v>
      </c>
      <c r="C30" s="34" t="s">
        <v>25</v>
      </c>
      <c r="D30" s="38">
        <v>3328.1</v>
      </c>
      <c r="E30" s="48"/>
      <c r="F30" s="27">
        <f>ROUND(D30*E30,0)</f>
        <v>0</v>
      </c>
    </row>
    <row r="31" spans="1:6" s="19" customFormat="1" ht="30" customHeight="1">
      <c r="A31" s="34" t="s">
        <v>173</v>
      </c>
      <c r="B31" s="35" t="s">
        <v>174</v>
      </c>
      <c r="C31" s="34" t="s">
        <v>32</v>
      </c>
      <c r="D31" s="38"/>
      <c r="E31" s="48"/>
      <c r="F31" s="27"/>
    </row>
    <row r="32" spans="1:6" s="19" customFormat="1" ht="30" customHeight="1">
      <c r="A32" s="34" t="s">
        <v>175</v>
      </c>
      <c r="B32" s="35" t="s">
        <v>176</v>
      </c>
      <c r="C32" s="34" t="s">
        <v>32</v>
      </c>
      <c r="D32" s="38"/>
      <c r="E32" s="48"/>
      <c r="F32" s="27"/>
    </row>
    <row r="33" spans="1:6" s="19" customFormat="1" ht="30" customHeight="1">
      <c r="A33" s="34" t="s">
        <v>33</v>
      </c>
      <c r="B33" s="35" t="s">
        <v>177</v>
      </c>
      <c r="C33" s="34" t="s">
        <v>91</v>
      </c>
      <c r="D33" s="38">
        <v>546</v>
      </c>
      <c r="E33" s="48"/>
      <c r="F33" s="27">
        <f>ROUND(D33*E33,0)</f>
        <v>0</v>
      </c>
    </row>
    <row r="34" spans="1:6" s="19" customFormat="1" ht="30" customHeight="1">
      <c r="A34" s="34" t="s">
        <v>178</v>
      </c>
      <c r="B34" s="35" t="s">
        <v>179</v>
      </c>
      <c r="C34" s="34" t="s">
        <v>25</v>
      </c>
      <c r="D34" s="38">
        <v>50</v>
      </c>
      <c r="E34" s="48"/>
      <c r="F34" s="27">
        <f>ROUND(D34*E34,0)</f>
        <v>0</v>
      </c>
    </row>
    <row r="35" spans="1:6" s="19" customFormat="1" ht="30" customHeight="1">
      <c r="A35" s="34" t="s">
        <v>180</v>
      </c>
      <c r="B35" s="35" t="s">
        <v>181</v>
      </c>
      <c r="C35" s="34" t="s">
        <v>32</v>
      </c>
      <c r="D35" s="38"/>
      <c r="E35" s="48"/>
      <c r="F35" s="27"/>
    </row>
    <row r="36" spans="1:6" s="19" customFormat="1" ht="30" customHeight="1">
      <c r="A36" s="34" t="s">
        <v>33</v>
      </c>
      <c r="B36" s="35" t="s">
        <v>182</v>
      </c>
      <c r="C36" s="34" t="s">
        <v>68</v>
      </c>
      <c r="D36" s="38">
        <v>28.5</v>
      </c>
      <c r="E36" s="48"/>
      <c r="F36" s="27">
        <f>ROUND(D36*E36,0)</f>
        <v>0</v>
      </c>
    </row>
    <row r="37" spans="1:6" s="14" customFormat="1" ht="30" customHeight="1">
      <c r="A37" s="54" t="s">
        <v>50</v>
      </c>
      <c r="B37" s="54"/>
      <c r="C37" s="54"/>
      <c r="D37" s="55">
        <f>ROUND(SUM(F5:F36),0)</f>
        <v>0</v>
      </c>
      <c r="E37" s="55"/>
      <c r="F37" s="33" t="s">
        <v>16</v>
      </c>
    </row>
  </sheetData>
  <sheetProtection password="B319" sheet="1"/>
  <protectedRanges>
    <protectedRange sqref="E7 E10:E11 E14 E17 E19 E22 E25 E28 E30 E33:E34 E36" name="区域1"/>
  </protectedRanges>
  <mergeCells count="6">
    <mergeCell ref="A1:F1"/>
    <mergeCell ref="B2:D2"/>
    <mergeCell ref="E2:F2"/>
    <mergeCell ref="A3:F3"/>
    <mergeCell ref="A37:C37"/>
    <mergeCell ref="D37:E37"/>
  </mergeCells>
  <printOptions horizontalCentered="1"/>
  <pageMargins left="0.5905511811023623" right="0.5905511811023623" top="0.4724409448818898" bottom="0.8661417322834646" header="0.31496062992125984" footer="0.59055118110236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9.125" style="9" customWidth="1"/>
    <col min="2" max="2" width="27.625" style="5" customWidth="1"/>
    <col min="3" max="3" width="8.625" style="5" customWidth="1"/>
    <col min="4" max="4" width="11.625" style="21" customWidth="1"/>
    <col min="5" max="6" width="11.625" style="11" customWidth="1"/>
    <col min="7" max="7" width="9.00390625" style="5" customWidth="1"/>
    <col min="8" max="8" width="45.00390625" style="5" bestFit="1" customWidth="1"/>
    <col min="9" max="9" width="13.875" style="5" bestFit="1" customWidth="1"/>
    <col min="10" max="16384" width="9.00390625" style="5" customWidth="1"/>
  </cols>
  <sheetData>
    <row r="1" spans="1:6" ht="32.25" customHeight="1">
      <c r="A1" s="51" t="s">
        <v>0</v>
      </c>
      <c r="B1" s="51"/>
      <c r="C1" s="51"/>
      <c r="D1" s="51"/>
      <c r="E1" s="51"/>
      <c r="F1" s="51"/>
    </row>
    <row r="2" spans="1:6" ht="33.75" customHeight="1">
      <c r="A2" s="9" t="s">
        <v>15</v>
      </c>
      <c r="B2" s="57" t="str">
        <f>'第100章'!B2:D2</f>
        <v>京平、京秦高速公路取消省界收费站工程—土建工程</v>
      </c>
      <c r="C2" s="57"/>
      <c r="D2" s="57"/>
      <c r="E2" s="58" t="s">
        <v>6</v>
      </c>
      <c r="F2" s="58"/>
    </row>
    <row r="3" spans="1:6" ht="36" customHeight="1">
      <c r="A3" s="53" t="s">
        <v>53</v>
      </c>
      <c r="B3" s="53"/>
      <c r="C3" s="53"/>
      <c r="D3" s="53"/>
      <c r="E3" s="53"/>
      <c r="F3" s="53"/>
    </row>
    <row r="4" spans="1:6" ht="30" customHeight="1">
      <c r="A4" s="7" t="s">
        <v>17</v>
      </c>
      <c r="B4" s="8" t="s">
        <v>18</v>
      </c>
      <c r="C4" s="8" t="s">
        <v>1</v>
      </c>
      <c r="D4" s="13" t="s">
        <v>2</v>
      </c>
      <c r="E4" s="13" t="s">
        <v>3</v>
      </c>
      <c r="F4" s="13" t="s">
        <v>4</v>
      </c>
    </row>
    <row r="5" spans="1:6" s="19" customFormat="1" ht="30" customHeight="1">
      <c r="A5" s="34" t="s">
        <v>183</v>
      </c>
      <c r="B5" s="35" t="s">
        <v>184</v>
      </c>
      <c r="C5" s="34" t="s">
        <v>32</v>
      </c>
      <c r="D5" s="36"/>
      <c r="E5" s="37"/>
      <c r="F5" s="18"/>
    </row>
    <row r="6" spans="1:6" s="19" customFormat="1" ht="30" customHeight="1">
      <c r="A6" s="34" t="s">
        <v>185</v>
      </c>
      <c r="B6" s="35" t="s">
        <v>186</v>
      </c>
      <c r="C6" s="34" t="s">
        <v>32</v>
      </c>
      <c r="D6" s="36"/>
      <c r="E6" s="37"/>
      <c r="F6" s="18"/>
    </row>
    <row r="7" spans="1:6" s="19" customFormat="1" ht="30" customHeight="1">
      <c r="A7" s="34" t="s">
        <v>33</v>
      </c>
      <c r="B7" s="35" t="s">
        <v>187</v>
      </c>
      <c r="C7" s="34" t="s">
        <v>91</v>
      </c>
      <c r="D7" s="38">
        <v>15</v>
      </c>
      <c r="E7" s="50"/>
      <c r="F7" s="27">
        <f>ROUND(D7*E7,0)</f>
        <v>0</v>
      </c>
    </row>
    <row r="8" spans="1:6" s="14" customFormat="1" ht="30" customHeight="1">
      <c r="A8" s="54" t="s">
        <v>51</v>
      </c>
      <c r="B8" s="54"/>
      <c r="C8" s="54"/>
      <c r="D8" s="55">
        <f>ROUND(SUM(F5:F7),0)</f>
        <v>0</v>
      </c>
      <c r="E8" s="55"/>
      <c r="F8" s="33" t="s">
        <v>16</v>
      </c>
    </row>
  </sheetData>
  <sheetProtection password="B319" sheet="1"/>
  <protectedRanges>
    <protectedRange sqref="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5905511811023623" right="0.5905511811023623" top="0.4724409448818898" bottom="0.8661417322834646" header="0.31496062992125984" footer="0.59055118110236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34" sqref="H34"/>
    </sheetView>
  </sheetViews>
  <sheetFormatPr defaultColWidth="9.00390625" defaultRowHeight="14.25"/>
  <cols>
    <col min="1" max="1" width="9.125" style="9" customWidth="1"/>
    <col min="2" max="2" width="27.625" style="5" customWidth="1"/>
    <col min="3" max="3" width="8.625" style="5" customWidth="1"/>
    <col min="4" max="4" width="11.625" style="10" customWidth="1"/>
    <col min="5" max="6" width="11.625" style="11" customWidth="1"/>
    <col min="7" max="7" width="9.00390625" style="5" customWidth="1"/>
    <col min="8" max="8" width="45.00390625" style="5" bestFit="1" customWidth="1"/>
    <col min="9" max="9" width="13.875" style="5" bestFit="1" customWidth="1"/>
    <col min="10" max="16384" width="9.00390625" style="5" customWidth="1"/>
  </cols>
  <sheetData>
    <row r="1" spans="1:6" ht="32.25" customHeight="1">
      <c r="A1" s="51" t="s">
        <v>0</v>
      </c>
      <c r="B1" s="51"/>
      <c r="C1" s="51"/>
      <c r="D1" s="51"/>
      <c r="E1" s="51"/>
      <c r="F1" s="51"/>
    </row>
    <row r="2" spans="1:6" ht="33.75" customHeight="1">
      <c r="A2" s="6" t="s">
        <v>15</v>
      </c>
      <c r="B2" s="57" t="str">
        <f>'第100章'!B2:D2</f>
        <v>京平、京秦高速公路取消省界收费站工程—土建工程</v>
      </c>
      <c r="C2" s="57"/>
      <c r="D2" s="57"/>
      <c r="E2" s="58" t="s">
        <v>6</v>
      </c>
      <c r="F2" s="58"/>
    </row>
    <row r="3" spans="1:6" ht="36" customHeight="1">
      <c r="A3" s="53" t="s">
        <v>39</v>
      </c>
      <c r="B3" s="53"/>
      <c r="C3" s="53"/>
      <c r="D3" s="53"/>
      <c r="E3" s="53"/>
      <c r="F3" s="53"/>
    </row>
    <row r="4" spans="1:6" ht="30" customHeight="1">
      <c r="A4" s="7" t="s">
        <v>17</v>
      </c>
      <c r="B4" s="8" t="s">
        <v>18</v>
      </c>
      <c r="C4" s="8" t="s">
        <v>1</v>
      </c>
      <c r="D4" s="13" t="s">
        <v>2</v>
      </c>
      <c r="E4" s="13" t="s">
        <v>3</v>
      </c>
      <c r="F4" s="13" t="s">
        <v>4</v>
      </c>
    </row>
    <row r="5" spans="1:6" s="17" customFormat="1" ht="30" customHeight="1">
      <c r="A5" s="34" t="s">
        <v>188</v>
      </c>
      <c r="B5" s="35" t="s">
        <v>189</v>
      </c>
      <c r="C5" s="34" t="s">
        <v>32</v>
      </c>
      <c r="D5" s="36"/>
      <c r="E5" s="48"/>
      <c r="F5" s="27"/>
    </row>
    <row r="6" spans="1:6" s="19" customFormat="1" ht="30" customHeight="1">
      <c r="A6" s="34" t="s">
        <v>190</v>
      </c>
      <c r="B6" s="35" t="s">
        <v>191</v>
      </c>
      <c r="C6" s="34" t="s">
        <v>32</v>
      </c>
      <c r="D6" s="36"/>
      <c r="E6" s="48"/>
      <c r="F6" s="27"/>
    </row>
    <row r="7" spans="1:6" s="19" customFormat="1" ht="30" customHeight="1">
      <c r="A7" s="34" t="s">
        <v>33</v>
      </c>
      <c r="B7" s="35" t="s">
        <v>192</v>
      </c>
      <c r="C7" s="34" t="s">
        <v>91</v>
      </c>
      <c r="D7" s="38">
        <v>930</v>
      </c>
      <c r="E7" s="48"/>
      <c r="F7" s="27">
        <f aca="true" t="shared" si="0" ref="F7:F12">ROUND(D7*E7,0)</f>
        <v>0</v>
      </c>
    </row>
    <row r="8" spans="1:6" s="19" customFormat="1" ht="30" customHeight="1">
      <c r="A8" s="34" t="s">
        <v>34</v>
      </c>
      <c r="B8" s="35" t="s">
        <v>193</v>
      </c>
      <c r="C8" s="34" t="s">
        <v>91</v>
      </c>
      <c r="D8" s="38">
        <v>22</v>
      </c>
      <c r="E8" s="48"/>
      <c r="F8" s="27">
        <f t="shared" si="0"/>
        <v>0</v>
      </c>
    </row>
    <row r="9" spans="1:6" s="19" customFormat="1" ht="30" customHeight="1">
      <c r="A9" s="34" t="s">
        <v>74</v>
      </c>
      <c r="B9" s="35" t="s">
        <v>194</v>
      </c>
      <c r="C9" s="34" t="s">
        <v>195</v>
      </c>
      <c r="D9" s="34">
        <v>2</v>
      </c>
      <c r="E9" s="48"/>
      <c r="F9" s="27">
        <f t="shared" si="0"/>
        <v>0</v>
      </c>
    </row>
    <row r="10" spans="1:6" s="19" customFormat="1" ht="30" customHeight="1">
      <c r="A10" s="34" t="s">
        <v>76</v>
      </c>
      <c r="B10" s="35" t="s">
        <v>196</v>
      </c>
      <c r="C10" s="34" t="s">
        <v>195</v>
      </c>
      <c r="D10" s="34">
        <v>1</v>
      </c>
      <c r="E10" s="48"/>
      <c r="F10" s="27">
        <f t="shared" si="0"/>
        <v>0</v>
      </c>
    </row>
    <row r="11" spans="1:6" s="19" customFormat="1" ht="30" customHeight="1">
      <c r="A11" s="34" t="s">
        <v>78</v>
      </c>
      <c r="B11" s="35" t="s">
        <v>197</v>
      </c>
      <c r="C11" s="34" t="s">
        <v>195</v>
      </c>
      <c r="D11" s="34">
        <v>2</v>
      </c>
      <c r="E11" s="48"/>
      <c r="F11" s="27">
        <f t="shared" si="0"/>
        <v>0</v>
      </c>
    </row>
    <row r="12" spans="1:6" s="17" customFormat="1" ht="30" customHeight="1">
      <c r="A12" s="34" t="s">
        <v>198</v>
      </c>
      <c r="B12" s="35" t="s">
        <v>199</v>
      </c>
      <c r="C12" s="34" t="s">
        <v>91</v>
      </c>
      <c r="D12" s="38">
        <v>640</v>
      </c>
      <c r="E12" s="48"/>
      <c r="F12" s="27">
        <f t="shared" si="0"/>
        <v>0</v>
      </c>
    </row>
    <row r="13" spans="1:6" s="17" customFormat="1" ht="30" customHeight="1">
      <c r="A13" s="34" t="s">
        <v>200</v>
      </c>
      <c r="B13" s="35" t="s">
        <v>201</v>
      </c>
      <c r="C13" s="34" t="s">
        <v>32</v>
      </c>
      <c r="D13" s="39"/>
      <c r="E13" s="48"/>
      <c r="F13" s="27"/>
    </row>
    <row r="14" spans="1:6" s="19" customFormat="1" ht="30" customHeight="1">
      <c r="A14" s="34" t="s">
        <v>202</v>
      </c>
      <c r="B14" s="35" t="s">
        <v>203</v>
      </c>
      <c r="C14" s="34" t="s">
        <v>32</v>
      </c>
      <c r="D14" s="39"/>
      <c r="E14" s="48"/>
      <c r="F14" s="27"/>
    </row>
    <row r="15" spans="1:6" s="19" customFormat="1" ht="30" customHeight="1">
      <c r="A15" s="34" t="s">
        <v>33</v>
      </c>
      <c r="B15" s="35" t="s">
        <v>204</v>
      </c>
      <c r="C15" s="34" t="s">
        <v>195</v>
      </c>
      <c r="D15" s="34">
        <v>1</v>
      </c>
      <c r="E15" s="48"/>
      <c r="F15" s="27">
        <f>ROUND(D15*E15,0)</f>
        <v>0</v>
      </c>
    </row>
    <row r="16" spans="1:6" s="19" customFormat="1" ht="30" customHeight="1">
      <c r="A16" s="34" t="s">
        <v>34</v>
      </c>
      <c r="B16" s="35" t="s">
        <v>205</v>
      </c>
      <c r="C16" s="34" t="s">
        <v>195</v>
      </c>
      <c r="D16" s="34">
        <v>3</v>
      </c>
      <c r="E16" s="48"/>
      <c r="F16" s="27">
        <f>ROUND(D16*E16,0)</f>
        <v>0</v>
      </c>
    </row>
    <row r="17" spans="1:6" s="19" customFormat="1" ht="30" customHeight="1">
      <c r="A17" s="34" t="s">
        <v>206</v>
      </c>
      <c r="B17" s="35" t="s">
        <v>207</v>
      </c>
      <c r="C17" s="34" t="s">
        <v>32</v>
      </c>
      <c r="D17" s="39"/>
      <c r="E17" s="48"/>
      <c r="F17" s="27"/>
    </row>
    <row r="18" spans="1:6" s="17" customFormat="1" ht="30" customHeight="1">
      <c r="A18" s="34" t="s">
        <v>33</v>
      </c>
      <c r="B18" s="35" t="s">
        <v>208</v>
      </c>
      <c r="C18" s="34" t="s">
        <v>195</v>
      </c>
      <c r="D18" s="34">
        <v>1</v>
      </c>
      <c r="E18" s="48"/>
      <c r="F18" s="27">
        <f>ROUND(D18*E18,0)</f>
        <v>0</v>
      </c>
    </row>
    <row r="19" spans="1:6" s="17" customFormat="1" ht="30" customHeight="1">
      <c r="A19" s="34" t="s">
        <v>209</v>
      </c>
      <c r="B19" s="35" t="s">
        <v>210</v>
      </c>
      <c r="C19" s="34"/>
      <c r="D19" s="39"/>
      <c r="E19" s="48"/>
      <c r="F19" s="27"/>
    </row>
    <row r="20" spans="1:6" s="19" customFormat="1" ht="30" customHeight="1">
      <c r="A20" s="34" t="s">
        <v>33</v>
      </c>
      <c r="B20" s="35" t="s">
        <v>211</v>
      </c>
      <c r="C20" s="34" t="s">
        <v>195</v>
      </c>
      <c r="D20" s="34">
        <v>1</v>
      </c>
      <c r="E20" s="48"/>
      <c r="F20" s="27">
        <f>ROUND(D20*E20,0)</f>
        <v>0</v>
      </c>
    </row>
    <row r="21" spans="1:6" s="17" customFormat="1" ht="30" customHeight="1">
      <c r="A21" s="34" t="s">
        <v>34</v>
      </c>
      <c r="B21" s="35" t="s">
        <v>212</v>
      </c>
      <c r="C21" s="34" t="s">
        <v>195</v>
      </c>
      <c r="D21" s="34">
        <v>7</v>
      </c>
      <c r="E21" s="48"/>
      <c r="F21" s="27">
        <f>ROUND(D21*E21,0)</f>
        <v>0</v>
      </c>
    </row>
    <row r="22" spans="1:6" s="17" customFormat="1" ht="30" customHeight="1">
      <c r="A22" s="34" t="s">
        <v>213</v>
      </c>
      <c r="B22" s="35" t="s">
        <v>214</v>
      </c>
      <c r="C22" s="34" t="s">
        <v>32</v>
      </c>
      <c r="D22" s="39"/>
      <c r="E22" s="48"/>
      <c r="F22" s="27"/>
    </row>
    <row r="23" spans="1:6" s="19" customFormat="1" ht="30" customHeight="1">
      <c r="A23" s="34" t="s">
        <v>33</v>
      </c>
      <c r="B23" s="35" t="s">
        <v>215</v>
      </c>
      <c r="C23" s="34" t="s">
        <v>195</v>
      </c>
      <c r="D23" s="34">
        <v>4</v>
      </c>
      <c r="E23" s="48"/>
      <c r="F23" s="27">
        <f aca="true" t="shared" si="1" ref="F23:F38">ROUND(D23*E23,0)</f>
        <v>0</v>
      </c>
    </row>
    <row r="24" spans="1:6" s="19" customFormat="1" ht="30" customHeight="1">
      <c r="A24" s="34" t="s">
        <v>34</v>
      </c>
      <c r="B24" s="35" t="s">
        <v>216</v>
      </c>
      <c r="C24" s="34" t="s">
        <v>195</v>
      </c>
      <c r="D24" s="34">
        <v>1</v>
      </c>
      <c r="E24" s="48"/>
      <c r="F24" s="27">
        <f t="shared" si="1"/>
        <v>0</v>
      </c>
    </row>
    <row r="25" spans="1:6" s="19" customFormat="1" ht="30" customHeight="1">
      <c r="A25" s="34" t="s">
        <v>74</v>
      </c>
      <c r="B25" s="35" t="s">
        <v>217</v>
      </c>
      <c r="C25" s="34" t="s">
        <v>195</v>
      </c>
      <c r="D25" s="34">
        <v>4</v>
      </c>
      <c r="E25" s="48"/>
      <c r="F25" s="27">
        <f t="shared" si="1"/>
        <v>0</v>
      </c>
    </row>
    <row r="26" spans="1:6" s="19" customFormat="1" ht="30" customHeight="1">
      <c r="A26" s="34" t="s">
        <v>218</v>
      </c>
      <c r="B26" s="35" t="s">
        <v>219</v>
      </c>
      <c r="C26" s="34" t="s">
        <v>32</v>
      </c>
      <c r="D26" s="39"/>
      <c r="E26" s="48"/>
      <c r="F26" s="27"/>
    </row>
    <row r="27" spans="1:6" s="19" customFormat="1" ht="30" customHeight="1">
      <c r="A27" s="34" t="s">
        <v>33</v>
      </c>
      <c r="B27" s="35" t="s">
        <v>220</v>
      </c>
      <c r="C27" s="34" t="s">
        <v>195</v>
      </c>
      <c r="D27" s="34">
        <v>1</v>
      </c>
      <c r="E27" s="48"/>
      <c r="F27" s="27">
        <f t="shared" si="1"/>
        <v>0</v>
      </c>
    </row>
    <row r="28" spans="1:6" s="19" customFormat="1" ht="30" customHeight="1">
      <c r="A28" s="34" t="s">
        <v>221</v>
      </c>
      <c r="B28" s="35" t="s">
        <v>222</v>
      </c>
      <c r="C28" s="34" t="s">
        <v>32</v>
      </c>
      <c r="D28" s="39"/>
      <c r="E28" s="48"/>
      <c r="F28" s="27"/>
    </row>
    <row r="29" spans="1:6" s="17" customFormat="1" ht="30" customHeight="1">
      <c r="A29" s="34" t="s">
        <v>33</v>
      </c>
      <c r="B29" s="35" t="s">
        <v>223</v>
      </c>
      <c r="C29" s="34" t="s">
        <v>195</v>
      </c>
      <c r="D29" s="34">
        <v>3</v>
      </c>
      <c r="E29" s="48"/>
      <c r="F29" s="27">
        <f t="shared" si="1"/>
        <v>0</v>
      </c>
    </row>
    <row r="30" spans="1:6" s="17" customFormat="1" ht="30" customHeight="1">
      <c r="A30" s="34" t="s">
        <v>224</v>
      </c>
      <c r="B30" s="35" t="s">
        <v>225</v>
      </c>
      <c r="C30" s="34" t="s">
        <v>195</v>
      </c>
      <c r="D30" s="34">
        <v>1</v>
      </c>
      <c r="E30" s="48"/>
      <c r="F30" s="27">
        <f t="shared" si="1"/>
        <v>0</v>
      </c>
    </row>
    <row r="31" spans="1:6" s="17" customFormat="1" ht="30" customHeight="1">
      <c r="A31" s="34" t="s">
        <v>226</v>
      </c>
      <c r="B31" s="35" t="s">
        <v>227</v>
      </c>
      <c r="C31" s="34" t="s">
        <v>32</v>
      </c>
      <c r="D31" s="39"/>
      <c r="E31" s="48"/>
      <c r="F31" s="27"/>
    </row>
    <row r="32" spans="1:8" s="17" customFormat="1" ht="30" customHeight="1">
      <c r="A32" s="34" t="s">
        <v>228</v>
      </c>
      <c r="B32" s="35" t="s">
        <v>229</v>
      </c>
      <c r="C32" s="34" t="s">
        <v>32</v>
      </c>
      <c r="D32" s="39"/>
      <c r="E32" s="48"/>
      <c r="F32" s="27"/>
      <c r="H32" s="41"/>
    </row>
    <row r="33" spans="1:6" s="19" customFormat="1" ht="30" customHeight="1">
      <c r="A33" s="34" t="s">
        <v>33</v>
      </c>
      <c r="B33" s="35" t="s">
        <v>230</v>
      </c>
      <c r="C33" s="34" t="s">
        <v>25</v>
      </c>
      <c r="D33" s="38">
        <v>822</v>
      </c>
      <c r="E33" s="48"/>
      <c r="F33" s="27">
        <f t="shared" si="1"/>
        <v>0</v>
      </c>
    </row>
    <row r="34" spans="1:6" s="19" customFormat="1" ht="30" customHeight="1">
      <c r="A34" s="34" t="s">
        <v>231</v>
      </c>
      <c r="B34" s="35" t="s">
        <v>232</v>
      </c>
      <c r="C34" s="34" t="s">
        <v>32</v>
      </c>
      <c r="D34" s="39"/>
      <c r="E34" s="48"/>
      <c r="F34" s="27"/>
    </row>
    <row r="35" spans="1:6" s="19" customFormat="1" ht="30" customHeight="1">
      <c r="A35" s="34" t="s">
        <v>33</v>
      </c>
      <c r="B35" s="35" t="s">
        <v>233</v>
      </c>
      <c r="C35" s="34" t="s">
        <v>195</v>
      </c>
      <c r="D35" s="34">
        <v>40</v>
      </c>
      <c r="E35" s="48"/>
      <c r="F35" s="27">
        <f t="shared" si="1"/>
        <v>0</v>
      </c>
    </row>
    <row r="36" spans="1:6" s="19" customFormat="1" ht="30" customHeight="1">
      <c r="A36" s="34" t="s">
        <v>234</v>
      </c>
      <c r="B36" s="35" t="s">
        <v>235</v>
      </c>
      <c r="C36" s="34" t="s">
        <v>32</v>
      </c>
      <c r="D36" s="39"/>
      <c r="E36" s="48"/>
      <c r="F36" s="27"/>
    </row>
    <row r="37" spans="1:6" s="19" customFormat="1" ht="30" customHeight="1">
      <c r="A37" s="34" t="s">
        <v>236</v>
      </c>
      <c r="B37" s="35" t="s">
        <v>237</v>
      </c>
      <c r="C37" s="34" t="s">
        <v>32</v>
      </c>
      <c r="D37" s="39"/>
      <c r="E37" s="48"/>
      <c r="F37" s="27"/>
    </row>
    <row r="38" spans="1:6" s="19" customFormat="1" ht="30" customHeight="1">
      <c r="A38" s="34" t="s">
        <v>33</v>
      </c>
      <c r="B38" s="35" t="s">
        <v>238</v>
      </c>
      <c r="C38" s="34" t="s">
        <v>195</v>
      </c>
      <c r="D38" s="34">
        <v>100</v>
      </c>
      <c r="E38" s="48"/>
      <c r="F38" s="27">
        <f t="shared" si="1"/>
        <v>0</v>
      </c>
    </row>
    <row r="39" spans="1:6" s="14" customFormat="1" ht="30" customHeight="1">
      <c r="A39" s="54" t="s">
        <v>38</v>
      </c>
      <c r="B39" s="54"/>
      <c r="C39" s="54"/>
      <c r="D39" s="55">
        <f>ROUND(SUM(F5:F38),0)</f>
        <v>0</v>
      </c>
      <c r="E39" s="55"/>
      <c r="F39" s="33" t="s">
        <v>16</v>
      </c>
    </row>
  </sheetData>
  <sheetProtection password="B319" sheet="1"/>
  <protectedRanges>
    <protectedRange sqref="E7:E12 E15:E16 E18 E20:E21 E23:E25 E27 E29:E30 E33 E35 E38" name="区域1"/>
  </protectedRanges>
  <mergeCells count="6">
    <mergeCell ref="A1:F1"/>
    <mergeCell ref="B2:D2"/>
    <mergeCell ref="E2:F2"/>
    <mergeCell ref="A3:F3"/>
    <mergeCell ref="A39:C39"/>
    <mergeCell ref="D39:E39"/>
  </mergeCells>
  <printOptions horizontalCentered="1"/>
  <pageMargins left="0.5905511811023623" right="0.5905511811023623" top="0.4724409448818898" bottom="0.8661417322834646" header="0.31496062992125984" footer="0.59055118110236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9">
      <selection activeCell="H28" sqref="H28"/>
    </sheetView>
  </sheetViews>
  <sheetFormatPr defaultColWidth="9.00390625" defaultRowHeight="14.25"/>
  <cols>
    <col min="1" max="1" width="9.125" style="9" customWidth="1"/>
    <col min="2" max="2" width="27.625" style="5" customWidth="1"/>
    <col min="3" max="3" width="8.625" style="5" customWidth="1"/>
    <col min="4" max="4" width="11.625" style="21" customWidth="1"/>
    <col min="5" max="6" width="11.625" style="11" customWidth="1"/>
    <col min="7" max="7" width="9.00390625" style="5" customWidth="1"/>
    <col min="8" max="8" width="45.00390625" style="5" bestFit="1" customWidth="1"/>
    <col min="9" max="9" width="13.875" style="5" bestFit="1" customWidth="1"/>
    <col min="10" max="16384" width="9.00390625" style="5" customWidth="1"/>
  </cols>
  <sheetData>
    <row r="1" spans="1:6" ht="32.25" customHeight="1">
      <c r="A1" s="51" t="s">
        <v>0</v>
      </c>
      <c r="B1" s="51"/>
      <c r="C1" s="51"/>
      <c r="D1" s="51"/>
      <c r="E1" s="51"/>
      <c r="F1" s="51"/>
    </row>
    <row r="2" spans="1:6" ht="33.75" customHeight="1">
      <c r="A2" s="9" t="s">
        <v>15</v>
      </c>
      <c r="B2" s="57" t="str">
        <f>'第100章'!B2:D2</f>
        <v>京平、京秦高速公路取消省界收费站工程—土建工程</v>
      </c>
      <c r="C2" s="57"/>
      <c r="D2" s="57"/>
      <c r="E2" s="58" t="s">
        <v>6</v>
      </c>
      <c r="F2" s="58"/>
    </row>
    <row r="3" spans="1:6" ht="36" customHeight="1">
      <c r="A3" s="53" t="s">
        <v>55</v>
      </c>
      <c r="B3" s="53"/>
      <c r="C3" s="53"/>
      <c r="D3" s="53"/>
      <c r="E3" s="53"/>
      <c r="F3" s="53"/>
    </row>
    <row r="4" spans="1:6" ht="30" customHeight="1">
      <c r="A4" s="7" t="s">
        <v>17</v>
      </c>
      <c r="B4" s="8" t="s">
        <v>18</v>
      </c>
      <c r="C4" s="8" t="s">
        <v>1</v>
      </c>
      <c r="D4" s="13" t="s">
        <v>2</v>
      </c>
      <c r="E4" s="13" t="s">
        <v>3</v>
      </c>
      <c r="F4" s="13" t="s">
        <v>4</v>
      </c>
    </row>
    <row r="5" spans="1:6" s="19" customFormat="1" ht="30" customHeight="1">
      <c r="A5" s="34" t="s">
        <v>239</v>
      </c>
      <c r="B5" s="35" t="s">
        <v>240</v>
      </c>
      <c r="C5" s="34" t="s">
        <v>32</v>
      </c>
      <c r="D5" s="36"/>
      <c r="E5" s="48"/>
      <c r="F5" s="27"/>
    </row>
    <row r="6" spans="1:6" s="19" customFormat="1" ht="30" customHeight="1">
      <c r="A6" s="34" t="s">
        <v>241</v>
      </c>
      <c r="B6" s="35" t="s">
        <v>242</v>
      </c>
      <c r="C6" s="34" t="s">
        <v>32</v>
      </c>
      <c r="D6" s="36"/>
      <c r="E6" s="48"/>
      <c r="F6" s="27"/>
    </row>
    <row r="7" spans="1:6" s="19" customFormat="1" ht="30" customHeight="1">
      <c r="A7" s="34" t="s">
        <v>33</v>
      </c>
      <c r="B7" s="35" t="s">
        <v>288</v>
      </c>
      <c r="C7" s="34" t="s">
        <v>68</v>
      </c>
      <c r="D7" s="38">
        <v>1393</v>
      </c>
      <c r="E7" s="48"/>
      <c r="F7" s="27">
        <f>ROUND(D7*E7,0)</f>
        <v>0</v>
      </c>
    </row>
    <row r="8" spans="1:6" s="19" customFormat="1" ht="30" customHeight="1">
      <c r="A8" s="34" t="s">
        <v>243</v>
      </c>
      <c r="B8" s="35" t="s">
        <v>244</v>
      </c>
      <c r="C8" s="34" t="s">
        <v>32</v>
      </c>
      <c r="D8" s="38"/>
      <c r="E8" s="48"/>
      <c r="F8" s="27"/>
    </row>
    <row r="9" spans="1:6" s="19" customFormat="1" ht="30" customHeight="1">
      <c r="A9" s="34" t="s">
        <v>245</v>
      </c>
      <c r="B9" s="35" t="s">
        <v>246</v>
      </c>
      <c r="C9" s="34" t="s">
        <v>32</v>
      </c>
      <c r="D9" s="38"/>
      <c r="E9" s="48"/>
      <c r="F9" s="27"/>
    </row>
    <row r="10" spans="1:6" s="19" customFormat="1" ht="30" customHeight="1">
      <c r="A10" s="34" t="s">
        <v>33</v>
      </c>
      <c r="B10" s="35" t="s">
        <v>247</v>
      </c>
      <c r="C10" s="34" t="s">
        <v>25</v>
      </c>
      <c r="D10" s="38">
        <v>5028</v>
      </c>
      <c r="E10" s="48"/>
      <c r="F10" s="27">
        <f>ROUND(D10*E10,0)</f>
        <v>0</v>
      </c>
    </row>
    <row r="11" spans="1:6" s="19" customFormat="1" ht="30" customHeight="1">
      <c r="A11" s="34" t="s">
        <v>248</v>
      </c>
      <c r="B11" s="35" t="s">
        <v>249</v>
      </c>
      <c r="C11" s="34" t="s">
        <v>32</v>
      </c>
      <c r="D11" s="38"/>
      <c r="E11" s="48"/>
      <c r="F11" s="27"/>
    </row>
    <row r="12" spans="1:6" s="19" customFormat="1" ht="30" customHeight="1">
      <c r="A12" s="34" t="s">
        <v>250</v>
      </c>
      <c r="B12" s="35" t="s">
        <v>251</v>
      </c>
      <c r="C12" s="34" t="s">
        <v>32</v>
      </c>
      <c r="D12" s="38"/>
      <c r="E12" s="48"/>
      <c r="F12" s="27"/>
    </row>
    <row r="13" spans="1:6" s="19" customFormat="1" ht="30" customHeight="1">
      <c r="A13" s="34" t="s">
        <v>33</v>
      </c>
      <c r="B13" s="35" t="s">
        <v>252</v>
      </c>
      <c r="C13" s="34" t="s">
        <v>253</v>
      </c>
      <c r="D13" s="40">
        <v>8</v>
      </c>
      <c r="E13" s="48"/>
      <c r="F13" s="27">
        <f>ROUND(D13*E13,0)</f>
        <v>0</v>
      </c>
    </row>
    <row r="14" spans="1:6" s="19" customFormat="1" ht="30" customHeight="1">
      <c r="A14" s="34" t="s">
        <v>34</v>
      </c>
      <c r="B14" s="35" t="s">
        <v>254</v>
      </c>
      <c r="C14" s="34" t="s">
        <v>253</v>
      </c>
      <c r="D14" s="40">
        <v>14</v>
      </c>
      <c r="E14" s="48"/>
      <c r="F14" s="27">
        <f>ROUND(D14*E14,0)</f>
        <v>0</v>
      </c>
    </row>
    <row r="15" spans="1:6" s="19" customFormat="1" ht="30" customHeight="1">
      <c r="A15" s="34" t="s">
        <v>74</v>
      </c>
      <c r="B15" s="35" t="s">
        <v>255</v>
      </c>
      <c r="C15" s="34" t="s">
        <v>253</v>
      </c>
      <c r="D15" s="40">
        <v>3</v>
      </c>
      <c r="E15" s="48"/>
      <c r="F15" s="27">
        <f>ROUND(D15*E15,0)</f>
        <v>0</v>
      </c>
    </row>
    <row r="16" spans="1:6" s="19" customFormat="1" ht="30" customHeight="1">
      <c r="A16" s="34" t="s">
        <v>76</v>
      </c>
      <c r="B16" s="35" t="s">
        <v>256</v>
      </c>
      <c r="C16" s="34" t="s">
        <v>253</v>
      </c>
      <c r="D16" s="40">
        <v>18</v>
      </c>
      <c r="E16" s="48"/>
      <c r="F16" s="27">
        <f aca="true" t="shared" si="0" ref="F16:F21">ROUND(D16*E16,0)</f>
        <v>0</v>
      </c>
    </row>
    <row r="17" spans="1:6" s="19" customFormat="1" ht="30" customHeight="1">
      <c r="A17" s="34" t="s">
        <v>78</v>
      </c>
      <c r="B17" s="35" t="s">
        <v>257</v>
      </c>
      <c r="C17" s="34" t="s">
        <v>253</v>
      </c>
      <c r="D17" s="40">
        <v>12</v>
      </c>
      <c r="E17" s="48"/>
      <c r="F17" s="27">
        <f t="shared" si="0"/>
        <v>0</v>
      </c>
    </row>
    <row r="18" spans="1:6" s="19" customFormat="1" ht="30" customHeight="1">
      <c r="A18" s="34" t="s">
        <v>80</v>
      </c>
      <c r="B18" s="35" t="s">
        <v>258</v>
      </c>
      <c r="C18" s="34" t="s">
        <v>253</v>
      </c>
      <c r="D18" s="40">
        <v>10</v>
      </c>
      <c r="E18" s="48"/>
      <c r="F18" s="27">
        <f t="shared" si="0"/>
        <v>0</v>
      </c>
    </row>
    <row r="19" spans="1:6" s="19" customFormat="1" ht="30" customHeight="1">
      <c r="A19" s="34" t="s">
        <v>82</v>
      </c>
      <c r="B19" s="35" t="s">
        <v>259</v>
      </c>
      <c r="C19" s="34" t="s">
        <v>253</v>
      </c>
      <c r="D19" s="40">
        <v>4</v>
      </c>
      <c r="E19" s="48"/>
      <c r="F19" s="27">
        <f t="shared" si="0"/>
        <v>0</v>
      </c>
    </row>
    <row r="20" spans="1:6" s="19" customFormat="1" ht="30" customHeight="1">
      <c r="A20" s="34" t="s">
        <v>84</v>
      </c>
      <c r="B20" s="35" t="s">
        <v>260</v>
      </c>
      <c r="C20" s="34" t="s">
        <v>253</v>
      </c>
      <c r="D20" s="40">
        <v>19</v>
      </c>
      <c r="E20" s="48"/>
      <c r="F20" s="27">
        <f t="shared" si="0"/>
        <v>0</v>
      </c>
    </row>
    <row r="21" spans="1:6" s="19" customFormat="1" ht="30" customHeight="1">
      <c r="A21" s="34" t="s">
        <v>87</v>
      </c>
      <c r="B21" s="35" t="s">
        <v>261</v>
      </c>
      <c r="C21" s="34" t="s">
        <v>253</v>
      </c>
      <c r="D21" s="40">
        <v>3</v>
      </c>
      <c r="E21" s="48"/>
      <c r="F21" s="27">
        <f t="shared" si="0"/>
        <v>0</v>
      </c>
    </row>
    <row r="22" spans="1:6" s="19" customFormat="1" ht="30" customHeight="1">
      <c r="A22" s="34" t="s">
        <v>262</v>
      </c>
      <c r="B22" s="35" t="s">
        <v>263</v>
      </c>
      <c r="C22" s="34" t="s">
        <v>32</v>
      </c>
      <c r="D22" s="40"/>
      <c r="E22" s="48"/>
      <c r="F22" s="27"/>
    </row>
    <row r="23" spans="1:6" s="19" customFormat="1" ht="30" customHeight="1">
      <c r="A23" s="34" t="s">
        <v>33</v>
      </c>
      <c r="B23" s="35" t="s">
        <v>264</v>
      </c>
      <c r="C23" s="34" t="s">
        <v>253</v>
      </c>
      <c r="D23" s="40">
        <v>29</v>
      </c>
      <c r="E23" s="48"/>
      <c r="F23" s="27">
        <f aca="true" t="shared" si="1" ref="F23:F28">ROUND(D23*E23,0)</f>
        <v>0</v>
      </c>
    </row>
    <row r="24" spans="1:6" s="19" customFormat="1" ht="30" customHeight="1">
      <c r="A24" s="34" t="s">
        <v>34</v>
      </c>
      <c r="B24" s="35" t="s">
        <v>265</v>
      </c>
      <c r="C24" s="34" t="s">
        <v>253</v>
      </c>
      <c r="D24" s="40">
        <v>29</v>
      </c>
      <c r="E24" s="48"/>
      <c r="F24" s="27">
        <f t="shared" si="1"/>
        <v>0</v>
      </c>
    </row>
    <row r="25" spans="1:6" s="19" customFormat="1" ht="30" customHeight="1">
      <c r="A25" s="34" t="s">
        <v>74</v>
      </c>
      <c r="B25" s="35" t="s">
        <v>266</v>
      </c>
      <c r="C25" s="34" t="s">
        <v>253</v>
      </c>
      <c r="D25" s="40">
        <v>4</v>
      </c>
      <c r="E25" s="48"/>
      <c r="F25" s="27">
        <f t="shared" si="1"/>
        <v>0</v>
      </c>
    </row>
    <row r="26" spans="1:6" s="19" customFormat="1" ht="30" customHeight="1">
      <c r="A26" s="34" t="s">
        <v>76</v>
      </c>
      <c r="B26" s="35" t="s">
        <v>267</v>
      </c>
      <c r="C26" s="34" t="s">
        <v>253</v>
      </c>
      <c r="D26" s="40">
        <v>22</v>
      </c>
      <c r="E26" s="48"/>
      <c r="F26" s="27">
        <f t="shared" si="1"/>
        <v>0</v>
      </c>
    </row>
    <row r="27" spans="1:6" s="19" customFormat="1" ht="30" customHeight="1">
      <c r="A27" s="34" t="s">
        <v>78</v>
      </c>
      <c r="B27" s="35" t="s">
        <v>268</v>
      </c>
      <c r="C27" s="34" t="s">
        <v>253</v>
      </c>
      <c r="D27" s="40">
        <v>6</v>
      </c>
      <c r="E27" s="48"/>
      <c r="F27" s="27">
        <f t="shared" si="1"/>
        <v>0</v>
      </c>
    </row>
    <row r="28" spans="1:6" s="19" customFormat="1" ht="30" customHeight="1">
      <c r="A28" s="34" t="s">
        <v>80</v>
      </c>
      <c r="B28" s="35" t="s">
        <v>269</v>
      </c>
      <c r="C28" s="34" t="s">
        <v>253</v>
      </c>
      <c r="D28" s="40">
        <v>80</v>
      </c>
      <c r="E28" s="48"/>
      <c r="F28" s="27">
        <f t="shared" si="1"/>
        <v>0</v>
      </c>
    </row>
    <row r="29" spans="1:6" s="19" customFormat="1" ht="30" customHeight="1">
      <c r="A29" s="34" t="s">
        <v>82</v>
      </c>
      <c r="B29" s="35" t="s">
        <v>270</v>
      </c>
      <c r="C29" s="34" t="s">
        <v>253</v>
      </c>
      <c r="D29" s="40">
        <v>25</v>
      </c>
      <c r="E29" s="48"/>
      <c r="F29" s="27">
        <f aca="true" t="shared" si="2" ref="F29:F34">ROUND(D29*E29,0)</f>
        <v>0</v>
      </c>
    </row>
    <row r="30" spans="1:6" s="19" customFormat="1" ht="30" customHeight="1">
      <c r="A30" s="34" t="s">
        <v>84</v>
      </c>
      <c r="B30" s="35" t="s">
        <v>271</v>
      </c>
      <c r="C30" s="34" t="s">
        <v>253</v>
      </c>
      <c r="D30" s="40">
        <v>72</v>
      </c>
      <c r="E30" s="48"/>
      <c r="F30" s="27">
        <f t="shared" si="2"/>
        <v>0</v>
      </c>
    </row>
    <row r="31" spans="1:6" s="19" customFormat="1" ht="30" customHeight="1">
      <c r="A31" s="34" t="s">
        <v>87</v>
      </c>
      <c r="B31" s="35" t="s">
        <v>272</v>
      </c>
      <c r="C31" s="34" t="s">
        <v>253</v>
      </c>
      <c r="D31" s="40">
        <v>12</v>
      </c>
      <c r="E31" s="48"/>
      <c r="F31" s="27">
        <f t="shared" si="2"/>
        <v>0</v>
      </c>
    </row>
    <row r="32" spans="1:6" s="19" customFormat="1" ht="30" customHeight="1">
      <c r="A32" s="34" t="s">
        <v>89</v>
      </c>
      <c r="B32" s="35" t="s">
        <v>273</v>
      </c>
      <c r="C32" s="34" t="s">
        <v>253</v>
      </c>
      <c r="D32" s="40">
        <v>10</v>
      </c>
      <c r="E32" s="48"/>
      <c r="F32" s="27">
        <f t="shared" si="2"/>
        <v>0</v>
      </c>
    </row>
    <row r="33" spans="1:6" s="19" customFormat="1" ht="30" customHeight="1">
      <c r="A33" s="34" t="s">
        <v>92</v>
      </c>
      <c r="B33" s="35" t="s">
        <v>274</v>
      </c>
      <c r="C33" s="34" t="s">
        <v>253</v>
      </c>
      <c r="D33" s="40">
        <v>54</v>
      </c>
      <c r="E33" s="48"/>
      <c r="F33" s="27">
        <f t="shared" si="2"/>
        <v>0</v>
      </c>
    </row>
    <row r="34" spans="1:6" s="19" customFormat="1" ht="30" customHeight="1">
      <c r="A34" s="34" t="s">
        <v>275</v>
      </c>
      <c r="B34" s="35" t="s">
        <v>276</v>
      </c>
      <c r="C34" s="34" t="s">
        <v>253</v>
      </c>
      <c r="D34" s="40">
        <v>30</v>
      </c>
      <c r="E34" s="48"/>
      <c r="F34" s="27">
        <f t="shared" si="2"/>
        <v>0</v>
      </c>
    </row>
    <row r="35" spans="1:6" s="14" customFormat="1" ht="30" customHeight="1">
      <c r="A35" s="54" t="s">
        <v>56</v>
      </c>
      <c r="B35" s="54"/>
      <c r="C35" s="54"/>
      <c r="D35" s="55">
        <f>ROUND(SUM(F5:F34),0)</f>
        <v>0</v>
      </c>
      <c r="E35" s="55"/>
      <c r="F35" s="33" t="s">
        <v>16</v>
      </c>
    </row>
  </sheetData>
  <sheetProtection password="B319" sheet="1"/>
  <protectedRanges>
    <protectedRange sqref="E7 E10 E13:E21 E23:E34" name="区域1"/>
  </protectedRanges>
  <mergeCells count="6">
    <mergeCell ref="A1:F1"/>
    <mergeCell ref="B2:D2"/>
    <mergeCell ref="E2:F2"/>
    <mergeCell ref="A3:F3"/>
    <mergeCell ref="A35:C35"/>
    <mergeCell ref="D35:E35"/>
  </mergeCells>
  <printOptions horizontalCentered="1"/>
  <pageMargins left="0.5905511811023623" right="0.5905511811023623" top="0.4724409448818898" bottom="0.8661417322834646" header="0.31496062992125984" footer="0.59055118110236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9.125" style="9" customWidth="1"/>
    <col min="2" max="2" width="27.625" style="5" customWidth="1"/>
    <col min="3" max="3" width="8.625" style="5" customWidth="1"/>
    <col min="4" max="4" width="11.625" style="21" customWidth="1"/>
    <col min="5" max="6" width="11.625" style="11" customWidth="1"/>
    <col min="7" max="7" width="9.00390625" style="5" customWidth="1"/>
    <col min="8" max="8" width="45.00390625" style="5" bestFit="1" customWidth="1"/>
    <col min="9" max="9" width="13.875" style="5" bestFit="1" customWidth="1"/>
    <col min="10" max="16384" width="9.00390625" style="5" customWidth="1"/>
  </cols>
  <sheetData>
    <row r="1" spans="1:6" ht="32.25" customHeight="1">
      <c r="A1" s="51" t="s">
        <v>0</v>
      </c>
      <c r="B1" s="51"/>
      <c r="C1" s="51"/>
      <c r="D1" s="51"/>
      <c r="E1" s="51"/>
      <c r="F1" s="51"/>
    </row>
    <row r="2" spans="1:6" ht="33.75" customHeight="1">
      <c r="A2" s="9" t="s">
        <v>15</v>
      </c>
      <c r="B2" s="57" t="str">
        <f>'第100章'!B2:D2</f>
        <v>京平、京秦高速公路取消省界收费站工程—土建工程</v>
      </c>
      <c r="C2" s="57"/>
      <c r="D2" s="57"/>
      <c r="E2" s="58" t="s">
        <v>6</v>
      </c>
      <c r="F2" s="58"/>
    </row>
    <row r="3" spans="1:6" ht="36" customHeight="1">
      <c r="A3" s="53" t="s">
        <v>58</v>
      </c>
      <c r="B3" s="53"/>
      <c r="C3" s="53"/>
      <c r="D3" s="53"/>
      <c r="E3" s="53"/>
      <c r="F3" s="53"/>
    </row>
    <row r="4" spans="1:6" ht="30" customHeight="1">
      <c r="A4" s="7" t="s">
        <v>17</v>
      </c>
      <c r="B4" s="8" t="s">
        <v>18</v>
      </c>
      <c r="C4" s="8" t="s">
        <v>1</v>
      </c>
      <c r="D4" s="13" t="s">
        <v>2</v>
      </c>
      <c r="E4" s="13" t="s">
        <v>3</v>
      </c>
      <c r="F4" s="13" t="s">
        <v>4</v>
      </c>
    </row>
    <row r="5" spans="1:6" s="19" customFormat="1" ht="30" customHeight="1">
      <c r="A5" s="34" t="s">
        <v>277</v>
      </c>
      <c r="B5" s="35" t="s">
        <v>278</v>
      </c>
      <c r="C5" s="34" t="s">
        <v>32</v>
      </c>
      <c r="D5" s="36"/>
      <c r="E5" s="48"/>
      <c r="F5" s="27"/>
    </row>
    <row r="6" spans="1:6" s="19" customFormat="1" ht="30" customHeight="1">
      <c r="A6" s="34" t="s">
        <v>279</v>
      </c>
      <c r="B6" s="35" t="s">
        <v>278</v>
      </c>
      <c r="C6" s="34" t="s">
        <v>32</v>
      </c>
      <c r="D6" s="36"/>
      <c r="E6" s="48"/>
      <c r="F6" s="27"/>
    </row>
    <row r="7" spans="1:6" s="19" customFormat="1" ht="30" customHeight="1">
      <c r="A7" s="34" t="s">
        <v>33</v>
      </c>
      <c r="B7" s="35" t="s">
        <v>280</v>
      </c>
      <c r="C7" s="34" t="s">
        <v>25</v>
      </c>
      <c r="D7" s="38">
        <v>2278</v>
      </c>
      <c r="E7" s="48"/>
      <c r="F7" s="27">
        <f aca="true" t="shared" si="0" ref="F7:F12">ROUND(D7*E7,0)</f>
        <v>0</v>
      </c>
    </row>
    <row r="8" spans="1:6" s="19" customFormat="1" ht="30" customHeight="1">
      <c r="A8" s="34" t="s">
        <v>34</v>
      </c>
      <c r="B8" s="35" t="s">
        <v>281</v>
      </c>
      <c r="C8" s="34" t="s">
        <v>25</v>
      </c>
      <c r="D8" s="38">
        <v>3088</v>
      </c>
      <c r="E8" s="48"/>
      <c r="F8" s="27">
        <f t="shared" si="0"/>
        <v>0</v>
      </c>
    </row>
    <row r="9" spans="1:6" s="19" customFormat="1" ht="30" customHeight="1">
      <c r="A9" s="34" t="s">
        <v>74</v>
      </c>
      <c r="B9" s="35" t="s">
        <v>282</v>
      </c>
      <c r="C9" s="34" t="s">
        <v>91</v>
      </c>
      <c r="D9" s="38">
        <v>270</v>
      </c>
      <c r="E9" s="48"/>
      <c r="F9" s="27">
        <f t="shared" si="0"/>
        <v>0</v>
      </c>
    </row>
    <row r="10" spans="1:6" s="19" customFormat="1" ht="30" customHeight="1">
      <c r="A10" s="34" t="s">
        <v>76</v>
      </c>
      <c r="B10" s="35" t="s">
        <v>283</v>
      </c>
      <c r="C10" s="34" t="s">
        <v>25</v>
      </c>
      <c r="D10" s="38">
        <v>6.3</v>
      </c>
      <c r="E10" s="48"/>
      <c r="F10" s="27">
        <f t="shared" si="0"/>
        <v>0</v>
      </c>
    </row>
    <row r="11" spans="1:6" s="19" customFormat="1" ht="30" customHeight="1">
      <c r="A11" s="34" t="s">
        <v>78</v>
      </c>
      <c r="B11" s="35" t="s">
        <v>284</v>
      </c>
      <c r="C11" s="34" t="s">
        <v>285</v>
      </c>
      <c r="D11" s="40">
        <v>1</v>
      </c>
      <c r="E11" s="48"/>
      <c r="F11" s="27">
        <f t="shared" si="0"/>
        <v>0</v>
      </c>
    </row>
    <row r="12" spans="1:6" s="19" customFormat="1" ht="30" customHeight="1">
      <c r="A12" s="34" t="s">
        <v>80</v>
      </c>
      <c r="B12" s="35" t="s">
        <v>286</v>
      </c>
      <c r="C12" s="34" t="s">
        <v>91</v>
      </c>
      <c r="D12" s="38">
        <v>161</v>
      </c>
      <c r="E12" s="48"/>
      <c r="F12" s="27">
        <f t="shared" si="0"/>
        <v>0</v>
      </c>
    </row>
    <row r="13" spans="1:6" s="14" customFormat="1" ht="30" customHeight="1">
      <c r="A13" s="54" t="s">
        <v>57</v>
      </c>
      <c r="B13" s="54"/>
      <c r="C13" s="54"/>
      <c r="D13" s="55">
        <f>ROUND(SUM(F5:F12),0)</f>
        <v>0</v>
      </c>
      <c r="E13" s="55"/>
      <c r="F13" s="33" t="s">
        <v>16</v>
      </c>
    </row>
  </sheetData>
  <sheetProtection password="B319" sheet="1"/>
  <protectedRanges>
    <protectedRange sqref="E7 E7:E12" name="区域1"/>
  </protectedRanges>
  <mergeCells count="6">
    <mergeCell ref="A1:F1"/>
    <mergeCell ref="B2:D2"/>
    <mergeCell ref="E2:F2"/>
    <mergeCell ref="A3:F3"/>
    <mergeCell ref="A13:C13"/>
    <mergeCell ref="D13:E13"/>
  </mergeCells>
  <printOptions horizontalCentered="1"/>
  <pageMargins left="0.5905511811023623" right="0.5905511811023623" top="0.4724409448818898" bottom="0.8661417322834646" header="0.31496062992125984" footer="0.59055118110236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9.875" style="1" customWidth="1"/>
    <col min="2" max="2" width="10.25390625" style="1" customWidth="1"/>
    <col min="3" max="3" width="41.625" style="1" customWidth="1"/>
    <col min="4" max="4" width="22.375" style="1" customWidth="1"/>
    <col min="5" max="16384" width="9.00390625" style="1" customWidth="1"/>
  </cols>
  <sheetData>
    <row r="1" spans="1:4" ht="34.5" customHeight="1">
      <c r="A1" s="61" t="s">
        <v>7</v>
      </c>
      <c r="B1" s="61"/>
      <c r="C1" s="61"/>
      <c r="D1" s="61"/>
    </row>
    <row r="2" spans="1:4" s="2" customFormat="1" ht="34.5" customHeight="1">
      <c r="A2" s="28" t="s">
        <v>44</v>
      </c>
      <c r="B2" s="63" t="str">
        <f>'第100章'!B2:D2</f>
        <v>京平、京秦高速公路取消省界收费站工程—土建工程</v>
      </c>
      <c r="C2" s="63"/>
      <c r="D2" s="29" t="s">
        <v>6</v>
      </c>
    </row>
    <row r="3" spans="1:4" s="3" customFormat="1" ht="44.25" customHeight="1">
      <c r="A3" s="4" t="s">
        <v>8</v>
      </c>
      <c r="B3" s="4" t="s">
        <v>9</v>
      </c>
      <c r="C3" s="4" t="s">
        <v>10</v>
      </c>
      <c r="D3" s="20" t="s">
        <v>37</v>
      </c>
    </row>
    <row r="4" spans="1:4" s="3" customFormat="1" ht="30" customHeight="1">
      <c r="A4" s="30">
        <v>1</v>
      </c>
      <c r="B4" s="30">
        <v>100</v>
      </c>
      <c r="C4" s="30" t="s">
        <v>11</v>
      </c>
      <c r="D4" s="32">
        <f>'第100章'!D13</f>
        <v>0</v>
      </c>
    </row>
    <row r="5" spans="1:4" s="3" customFormat="1" ht="30" customHeight="1">
      <c r="A5" s="30">
        <v>2</v>
      </c>
      <c r="B5" s="30">
        <v>200</v>
      </c>
      <c r="C5" s="30" t="s">
        <v>47</v>
      </c>
      <c r="D5" s="32">
        <f>'第200章 '!D45</f>
        <v>0</v>
      </c>
    </row>
    <row r="6" spans="1:4" s="3" customFormat="1" ht="30" customHeight="1">
      <c r="A6" s="30">
        <v>3</v>
      </c>
      <c r="B6" s="30">
        <v>300</v>
      </c>
      <c r="C6" s="30" t="s">
        <v>12</v>
      </c>
      <c r="D6" s="32">
        <f>'第300章'!D37</f>
        <v>0</v>
      </c>
    </row>
    <row r="7" spans="1:4" s="3" customFormat="1" ht="30" customHeight="1">
      <c r="A7" s="30">
        <v>4</v>
      </c>
      <c r="B7" s="30">
        <v>400</v>
      </c>
      <c r="C7" s="30" t="s">
        <v>52</v>
      </c>
      <c r="D7" s="32">
        <f>'第400章'!D8</f>
        <v>0</v>
      </c>
    </row>
    <row r="8" spans="1:4" s="3" customFormat="1" ht="30" customHeight="1">
      <c r="A8" s="30">
        <v>5</v>
      </c>
      <c r="B8" s="30">
        <v>500</v>
      </c>
      <c r="C8" s="30" t="s">
        <v>13</v>
      </c>
      <c r="D8" s="32"/>
    </row>
    <row r="9" spans="1:4" s="3" customFormat="1" ht="30" customHeight="1">
      <c r="A9" s="30">
        <v>6</v>
      </c>
      <c r="B9" s="30">
        <v>600</v>
      </c>
      <c r="C9" s="30" t="s">
        <v>14</v>
      </c>
      <c r="D9" s="32">
        <f>'第600章'!D39</f>
        <v>0</v>
      </c>
    </row>
    <row r="10" spans="1:4" s="3" customFormat="1" ht="30" customHeight="1">
      <c r="A10" s="30">
        <v>7</v>
      </c>
      <c r="B10" s="30">
        <v>700</v>
      </c>
      <c r="C10" s="30" t="s">
        <v>54</v>
      </c>
      <c r="D10" s="32">
        <f>'第700章'!D35</f>
        <v>0</v>
      </c>
    </row>
    <row r="11" spans="1:4" s="3" customFormat="1" ht="30" customHeight="1">
      <c r="A11" s="30">
        <v>8</v>
      </c>
      <c r="B11" s="30">
        <v>800</v>
      </c>
      <c r="C11" s="30" t="s">
        <v>43</v>
      </c>
      <c r="D11" s="32">
        <f>'第800章'!D13</f>
        <v>0</v>
      </c>
    </row>
    <row r="12" spans="1:4" s="3" customFormat="1" ht="30" customHeight="1">
      <c r="A12" s="30">
        <v>9</v>
      </c>
      <c r="B12" s="62" t="s">
        <v>59</v>
      </c>
      <c r="C12" s="62"/>
      <c r="D12" s="31">
        <f>SUM(D4:D11)</f>
        <v>0</v>
      </c>
    </row>
    <row r="13" spans="1:4" s="3" customFormat="1" ht="30" customHeight="1">
      <c r="A13" s="30">
        <v>10</v>
      </c>
      <c r="B13" s="62" t="s">
        <v>28</v>
      </c>
      <c r="C13" s="62"/>
      <c r="D13" s="32"/>
    </row>
    <row r="14" spans="1:4" s="3" customFormat="1" ht="30" customHeight="1">
      <c r="A14" s="30">
        <v>11</v>
      </c>
      <c r="B14" s="62" t="s">
        <v>45</v>
      </c>
      <c r="C14" s="62"/>
      <c r="D14" s="31">
        <f>ROUND((5918568*1.5%),)</f>
        <v>88779</v>
      </c>
    </row>
    <row r="15" spans="1:4" s="3" customFormat="1" ht="30" customHeight="1">
      <c r="A15" s="30">
        <v>12</v>
      </c>
      <c r="B15" s="59" t="s">
        <v>60</v>
      </c>
      <c r="C15" s="60"/>
      <c r="D15" s="31">
        <f>ROUND(D12-D13-D14,0)</f>
        <v>-88779</v>
      </c>
    </row>
    <row r="16" spans="1:4" s="3" customFormat="1" ht="30" customHeight="1">
      <c r="A16" s="30">
        <v>13</v>
      </c>
      <c r="B16" s="59" t="s">
        <v>61</v>
      </c>
      <c r="C16" s="60"/>
      <c r="D16" s="31">
        <f>ROUND((D15*5%),)</f>
        <v>-4439</v>
      </c>
    </row>
    <row r="17" spans="1:4" s="3" customFormat="1" ht="30" customHeight="1">
      <c r="A17" s="30">
        <v>14</v>
      </c>
      <c r="B17" s="59" t="s">
        <v>62</v>
      </c>
      <c r="C17" s="60"/>
      <c r="D17" s="31">
        <f>D12+D16</f>
        <v>-4439</v>
      </c>
    </row>
  </sheetData>
  <sheetProtection password="B319" sheet="1"/>
  <mergeCells count="8">
    <mergeCell ref="B17:C17"/>
    <mergeCell ref="A1:D1"/>
    <mergeCell ref="B12:C12"/>
    <mergeCell ref="B13:C13"/>
    <mergeCell ref="B14:C14"/>
    <mergeCell ref="B15:C15"/>
    <mergeCell ref="B16:C16"/>
    <mergeCell ref="B2:C2"/>
  </mergeCells>
  <printOptions horizontalCentered="1"/>
  <pageMargins left="0.5905511811023623" right="0.5905511811023623" top="0.4724409448818898" bottom="0.8661417322834646" header="0.31496062992125984" footer="0.59055118110236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2019-08-22T03:18:31Z</cp:lastPrinted>
  <dcterms:created xsi:type="dcterms:W3CDTF">2008-04-07T07:00:19Z</dcterms:created>
  <dcterms:modified xsi:type="dcterms:W3CDTF">2019-08-22T05:51:11Z</dcterms:modified>
  <cp:category/>
  <cp:version/>
  <cp:contentType/>
  <cp:contentStatus/>
</cp:coreProperties>
</file>